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xl/vbaProject.bin" ContentType="application/vnd.ms-office.vbaProject"/>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11/relationships/webextensiontaskpanes" Target="xl/webextensions/taskpanes.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updateLinks="never" codeName="ThisWorkbook"/>
  <mc:AlternateContent xmlns:mc="http://schemas.openxmlformats.org/markup-compatibility/2006">
    <mc:Choice Requires="x15">
      <x15ac:absPath xmlns:x15ac="http://schemas.microsoft.com/office/spreadsheetml/2010/11/ac" url="\\csssjardinsroussillon.rtss.qc.ca\data\CISSSMO\DSSADG\Projets\Services achetés en RPA_PAP\EN TRAVAIL-GRILLE ALLOC RPA\"/>
    </mc:Choice>
  </mc:AlternateContent>
  <bookViews>
    <workbookView xWindow="-120" yWindow="-120" windowWidth="29040" windowHeight="15720" tabRatio="687" firstSheet="1" activeTab="2"/>
  </bookViews>
  <sheets>
    <sheet name="Instructions (grille)" sheetId="12" r:id="rId1"/>
    <sheet name="ID de l'usager" sheetId="3" r:id="rId2"/>
    <sheet name="Grille de services RPA" sheetId="13" r:id="rId3"/>
    <sheet name="Entente" sheetId="6" r:id="rId4"/>
    <sheet name="Formulaire d'intensification" sheetId="9" r:id="rId5"/>
    <sheet name="MENU - DI" sheetId="10" r:id="rId6"/>
    <sheet name="Liste déroulante" sheetId="7" state="hidden" r:id="rId7"/>
  </sheets>
  <definedNames>
    <definedName name="_xlnm.Print_Titles" localSheetId="2">'Grille de services RPA'!$3:$9</definedName>
    <definedName name="_xlnm.Print_Area" localSheetId="3">Entente!$A$1:$M$164</definedName>
    <definedName name="_xlnm.Print_Area" localSheetId="4">'Formulaire d''intensification'!$A$1:$W$40</definedName>
    <definedName name="_xlnm.Print_Area" localSheetId="2">'Grille de services RPA'!$B$1:$M$194</definedName>
  </definedNames>
  <calcPr calcId="162913"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9" l="1"/>
  <c r="C21" i="6" l="1"/>
  <c r="C13" i="6"/>
  <c r="C9" i="6"/>
  <c r="E1" i="13"/>
  <c r="F94" i="13" l="1"/>
  <c r="F184" i="13"/>
  <c r="B11" i="13" l="1"/>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0" i="13"/>
  <c r="B81" i="13"/>
  <c r="B82" i="13"/>
  <c r="B83" i="13"/>
  <c r="B84" i="13"/>
  <c r="B85" i="13"/>
  <c r="B86" i="13"/>
  <c r="B87" i="13"/>
  <c r="B88" i="13"/>
  <c r="B89" i="13"/>
  <c r="B90" i="13"/>
  <c r="B91" i="13"/>
  <c r="B92" i="13"/>
  <c r="B93" i="13"/>
  <c r="B94" i="13"/>
  <c r="B95" i="13"/>
  <c r="B96" i="13"/>
  <c r="B97" i="13"/>
  <c r="B98" i="13"/>
  <c r="B99" i="13"/>
  <c r="B100" i="13"/>
  <c r="B101" i="13"/>
  <c r="B102" i="13"/>
  <c r="B103" i="13"/>
  <c r="B104" i="13"/>
  <c r="B105" i="13"/>
  <c r="B106" i="13"/>
  <c r="B107" i="13"/>
  <c r="B108" i="13"/>
  <c r="B109" i="13"/>
  <c r="B110" i="13"/>
  <c r="B111" i="13"/>
  <c r="B112" i="13"/>
  <c r="B113" i="13"/>
  <c r="B114" i="13"/>
  <c r="B115" i="13"/>
  <c r="B116" i="13"/>
  <c r="B117" i="13"/>
  <c r="B118" i="13"/>
  <c r="B119" i="13"/>
  <c r="B120" i="13"/>
  <c r="B121" i="13"/>
  <c r="B122" i="13"/>
  <c r="B123" i="13"/>
  <c r="B124" i="13"/>
  <c r="B125" i="13"/>
  <c r="B126" i="13"/>
  <c r="B127" i="13"/>
  <c r="B128" i="13"/>
  <c r="B129" i="13"/>
  <c r="B130" i="13"/>
  <c r="B131" i="13"/>
  <c r="B132" i="13"/>
  <c r="B133" i="13"/>
  <c r="B134" i="13"/>
  <c r="B135" i="13"/>
  <c r="B136" i="13"/>
  <c r="B137" i="13"/>
  <c r="B138" i="13"/>
  <c r="B139" i="13"/>
  <c r="B140" i="13"/>
  <c r="B141" i="13"/>
  <c r="B142" i="13"/>
  <c r="B143" i="13"/>
  <c r="B144" i="13"/>
  <c r="B145" i="13"/>
  <c r="B146" i="13"/>
  <c r="B147" i="13"/>
  <c r="B148" i="13"/>
  <c r="B149" i="13"/>
  <c r="B150" i="13"/>
  <c r="B151" i="13"/>
  <c r="B152" i="13"/>
  <c r="B153" i="13"/>
  <c r="B154" i="13"/>
  <c r="B155" i="13"/>
  <c r="B156" i="13"/>
  <c r="B157" i="13"/>
  <c r="B158" i="13"/>
  <c r="B159" i="13"/>
  <c r="B160" i="13"/>
  <c r="B161" i="13"/>
  <c r="B162" i="13"/>
  <c r="B163" i="13"/>
  <c r="B164" i="13"/>
  <c r="B165" i="13"/>
  <c r="B166" i="13"/>
  <c r="B167" i="13"/>
  <c r="B168" i="13"/>
  <c r="B169" i="13"/>
  <c r="B170" i="13"/>
  <c r="B171" i="13"/>
  <c r="B172" i="13"/>
  <c r="B173" i="13"/>
  <c r="B174" i="13"/>
  <c r="B175" i="13"/>
  <c r="B176" i="13"/>
  <c r="B177" i="13"/>
  <c r="B178" i="13"/>
  <c r="B179" i="13"/>
  <c r="B180" i="13"/>
  <c r="B181" i="13"/>
  <c r="B182" i="13"/>
  <c r="B183" i="13"/>
  <c r="B184" i="13"/>
  <c r="B185" i="13"/>
  <c r="H105" i="6" l="1"/>
  <c r="H113" i="6"/>
  <c r="H98" i="6"/>
  <c r="H106" i="6"/>
  <c r="H114" i="6"/>
  <c r="H102" i="6"/>
  <c r="H111" i="6"/>
  <c r="H104" i="6"/>
  <c r="H107" i="6"/>
  <c r="H115" i="6"/>
  <c r="H108" i="6"/>
  <c r="H116" i="6"/>
  <c r="H109" i="6"/>
  <c r="H110" i="6"/>
  <c r="H103" i="6"/>
  <c r="H112" i="6"/>
  <c r="L116" i="6"/>
  <c r="B114" i="6"/>
  <c r="J111" i="6"/>
  <c r="L108" i="6"/>
  <c r="B106" i="6"/>
  <c r="J103" i="6"/>
  <c r="L100" i="6"/>
  <c r="B98" i="6"/>
  <c r="L113" i="6"/>
  <c r="B111" i="6"/>
  <c r="L105" i="6"/>
  <c r="L97" i="6"/>
  <c r="J113" i="6"/>
  <c r="J97" i="6"/>
  <c r="J100" i="6"/>
  <c r="B116" i="6"/>
  <c r="L115" i="6"/>
  <c r="B113" i="6"/>
  <c r="J110" i="6"/>
  <c r="L107" i="6"/>
  <c r="B105" i="6"/>
  <c r="J102" i="6"/>
  <c r="L99" i="6"/>
  <c r="B97" i="6"/>
  <c r="B107" i="6"/>
  <c r="B99" i="6"/>
  <c r="J101" i="6"/>
  <c r="B93" i="6"/>
  <c r="B100" i="6"/>
  <c r="J115" i="6"/>
  <c r="L112" i="6"/>
  <c r="B110" i="6"/>
  <c r="J107" i="6"/>
  <c r="L104" i="6"/>
  <c r="B102" i="6"/>
  <c r="J99" i="6"/>
  <c r="L96" i="6"/>
  <c r="J104" i="6"/>
  <c r="L98" i="6"/>
  <c r="L110" i="6"/>
  <c r="L94" i="6"/>
  <c r="B115" i="6"/>
  <c r="J112" i="6"/>
  <c r="L109" i="6"/>
  <c r="L101" i="6"/>
  <c r="B94" i="6"/>
  <c r="B96" i="6"/>
  <c r="J105" i="6"/>
  <c r="L114" i="6"/>
  <c r="B112" i="6"/>
  <c r="J109" i="6"/>
  <c r="L106" i="6"/>
  <c r="B104" i="6"/>
  <c r="L93" i="6"/>
  <c r="B108" i="6"/>
  <c r="J114" i="6"/>
  <c r="L111" i="6"/>
  <c r="B109" i="6"/>
  <c r="J106" i="6"/>
  <c r="L103" i="6"/>
  <c r="B101" i="6"/>
  <c r="J98" i="6"/>
  <c r="L95" i="6"/>
  <c r="J116" i="6"/>
  <c r="J108" i="6"/>
  <c r="B103" i="6"/>
  <c r="B95" i="6"/>
  <c r="L102" i="6"/>
  <c r="H47" i="13"/>
  <c r="H96" i="6" s="1"/>
  <c r="H29" i="13"/>
  <c r="H172" i="13" l="1"/>
  <c r="H108" i="13"/>
  <c r="H101" i="13"/>
  <c r="O105" i="13" s="1"/>
  <c r="H93" i="13"/>
  <c r="H72" i="13"/>
  <c r="J47" i="13"/>
  <c r="J96" i="6" s="1"/>
  <c r="J29" i="13"/>
  <c r="H19" i="13"/>
  <c r="O26" i="13" s="1"/>
  <c r="H11" i="13"/>
  <c r="B10" i="13"/>
  <c r="O82" i="13" l="1"/>
  <c r="J95" i="6"/>
  <c r="O174" i="13"/>
  <c r="J93" i="6"/>
  <c r="J94" i="6"/>
  <c r="O112" i="13"/>
  <c r="O16" i="13"/>
  <c r="U22" i="9"/>
  <c r="S26" i="9"/>
  <c r="U25" i="9"/>
  <c r="S30" i="9"/>
  <c r="S32" i="9"/>
  <c r="S25" i="9"/>
  <c r="S28" i="9"/>
  <c r="U30" i="9"/>
  <c r="S21" i="9"/>
  <c r="U33" i="9"/>
  <c r="B24" i="9"/>
  <c r="O33" i="9"/>
  <c r="S33" i="9"/>
  <c r="B27" i="9"/>
  <c r="B28" i="9"/>
  <c r="O28" i="9"/>
  <c r="U24" i="9"/>
  <c r="O31" i="9"/>
  <c r="S24" i="9"/>
  <c r="U26" i="9"/>
  <c r="B32" i="9"/>
  <c r="S31" i="9"/>
  <c r="O32" i="9"/>
  <c r="U21" i="9"/>
  <c r="U31" i="9"/>
  <c r="U29" i="9"/>
  <c r="B23" i="9"/>
  <c r="U32" i="9"/>
  <c r="B26" i="9"/>
  <c r="B30" i="9"/>
  <c r="O30" i="9"/>
  <c r="B25" i="9"/>
  <c r="B22" i="9"/>
  <c r="O26" i="9"/>
  <c r="U27" i="9"/>
  <c r="O24" i="9"/>
  <c r="B31" i="9"/>
  <c r="S27" i="9"/>
  <c r="B21" i="9"/>
  <c r="U28" i="9"/>
  <c r="S23" i="9"/>
  <c r="S29" i="9"/>
  <c r="B33" i="9"/>
  <c r="U23" i="9"/>
  <c r="B29" i="9"/>
  <c r="S22" i="9"/>
  <c r="O44" i="13"/>
  <c r="O62" i="13"/>
  <c r="O185" i="13"/>
  <c r="O179" i="13"/>
  <c r="O171" i="13"/>
  <c r="H169" i="13"/>
  <c r="O169" i="13" s="1"/>
  <c r="H166" i="13"/>
  <c r="O166" i="13" s="1"/>
  <c r="H160" i="13"/>
  <c r="H152" i="13"/>
  <c r="O29" i="9" s="1"/>
  <c r="H144" i="13"/>
  <c r="O149" i="13" s="1"/>
  <c r="H139" i="13"/>
  <c r="H99" i="6" s="1"/>
  <c r="H133" i="13"/>
  <c r="O136" i="13" s="1"/>
  <c r="H127" i="13"/>
  <c r="H120" i="13"/>
  <c r="O124" i="13" s="1"/>
  <c r="H115" i="13"/>
  <c r="O117" i="13" s="1"/>
  <c r="H85" i="13"/>
  <c r="O98" i="13"/>
  <c r="H65" i="13"/>
  <c r="H97" i="6" s="1"/>
  <c r="O157" i="13" l="1"/>
  <c r="H101" i="6"/>
  <c r="H100" i="6"/>
  <c r="O27" i="9"/>
  <c r="O25" i="9"/>
  <c r="H93" i="6"/>
  <c r="O23" i="9"/>
  <c r="H95" i="6"/>
  <c r="O130" i="13"/>
  <c r="H94" i="6"/>
  <c r="O163" i="13"/>
  <c r="O22" i="9"/>
  <c r="O141" i="13"/>
  <c r="O21" i="9"/>
  <c r="O90" i="13"/>
  <c r="O68" i="13"/>
  <c r="O187" i="13" l="1"/>
  <c r="H193" i="13" l="1"/>
  <c r="H194" i="13"/>
  <c r="H191" i="13"/>
  <c r="I36" i="9" s="1"/>
  <c r="H188" i="13"/>
  <c r="I35" i="9"/>
  <c r="H190" i="13"/>
  <c r="H187" i="13"/>
  <c r="Y35" i="9" s="1"/>
  <c r="J118" i="6"/>
  <c r="J119" i="6" s="1"/>
  <c r="C8" i="9"/>
  <c r="C6" i="9"/>
  <c r="C16" i="9"/>
  <c r="C7" i="9"/>
  <c r="B37" i="9"/>
  <c r="C12" i="9"/>
  <c r="P4" i="9" l="1"/>
  <c r="C10" i="9"/>
  <c r="C5" i="9"/>
  <c r="C4" i="9"/>
  <c r="E45" i="6" l="1"/>
  <c r="I144" i="6" s="1"/>
  <c r="H44" i="6" l="1"/>
  <c r="C144" i="6" s="1"/>
  <c r="E38" i="6"/>
  <c r="I153" i="6" s="1"/>
  <c r="H37" i="6"/>
  <c r="C153" i="6" s="1"/>
  <c r="D39" i="6"/>
  <c r="E30" i="6" l="1"/>
  <c r="E32" i="6"/>
  <c r="E33" i="6"/>
  <c r="E31" i="6"/>
</calcChain>
</file>

<file path=xl/sharedStrings.xml><?xml version="1.0" encoding="utf-8"?>
<sst xmlns="http://schemas.openxmlformats.org/spreadsheetml/2006/main" count="640" uniqueCount="465">
  <si>
    <t>Temps alloué</t>
  </si>
  <si>
    <t>Nombre de jours requis</t>
  </si>
  <si>
    <t>Nombre d'occurrences par jour</t>
  </si>
  <si>
    <t>Assistance à l'hygiène</t>
  </si>
  <si>
    <t>Élimination</t>
  </si>
  <si>
    <t>Activités de soins règlementées ou non</t>
  </si>
  <si>
    <t>Mobilité</t>
  </si>
  <si>
    <t>Surveillance</t>
  </si>
  <si>
    <t>Maximum 4 fois par jour</t>
  </si>
  <si>
    <t>Nom :</t>
  </si>
  <si>
    <t>Numéro de dossier :</t>
  </si>
  <si>
    <t>Profil Iso-SMAF :</t>
  </si>
  <si>
    <t>Nom de la résidence :</t>
  </si>
  <si>
    <t>Prénom :</t>
  </si>
  <si>
    <t>Date de naissance :</t>
  </si>
  <si>
    <t>Maximum 2 fois par jour</t>
  </si>
  <si>
    <t>Selon la prescription ou la recommandation professionnelle</t>
  </si>
  <si>
    <t>Maximum 1 fois par jour, excluant la journée de l’hygiène complète</t>
  </si>
  <si>
    <t>heures</t>
  </si>
  <si>
    <t>heures/semaines</t>
  </si>
  <si>
    <t>Téléphone :</t>
  </si>
  <si>
    <t>Titre d'emploi</t>
  </si>
  <si>
    <t>Adresse de la RPA</t>
  </si>
  <si>
    <t>ET :</t>
  </si>
  <si>
    <t>Ci-après désignée « Établissement »</t>
  </si>
  <si>
    <t xml:space="preserve">ayant sa principale place d'affaires au : </t>
  </si>
  <si>
    <t xml:space="preserve">dûment représentée par  : </t>
  </si>
  <si>
    <t>1. IDENTIFICATION DE L'USAGER</t>
  </si>
  <si>
    <t xml:space="preserve">Adresse : </t>
  </si>
  <si>
    <t xml:space="preserve">Date de naissance : </t>
  </si>
  <si>
    <t xml:space="preserve">Intervenant pivot : </t>
  </si>
  <si>
    <t xml:space="preserve">Nom du responsable du prestataire de services : </t>
  </si>
  <si>
    <t xml:space="preserve">Titre du responsable : </t>
  </si>
  <si>
    <t xml:space="preserve">Téléphone : </t>
  </si>
  <si>
    <t xml:space="preserve">Adresse courriel : </t>
  </si>
  <si>
    <t>3.     IDENTIFICATION DU RESPONSABLE DE L’ÉTABLISSEMENT</t>
  </si>
  <si>
    <t>Responsable de l’Établissement (gestionnaire) :</t>
  </si>
  <si>
    <t>Titre du responsable :</t>
  </si>
  <si>
    <t>Adresse :</t>
  </si>
  <si>
    <t>Adresse courriel :</t>
  </si>
  <si>
    <t>4.     OBJET DE L’ENTENTE</t>
  </si>
  <si>
    <t xml:space="preserve">Date du début : </t>
  </si>
  <si>
    <t xml:space="preserve">Date de fin : </t>
  </si>
  <si>
    <t>OBLIGATOIRE À INSCRIRE</t>
  </si>
  <si>
    <t>Montant total pour la durée de l’entente :</t>
  </si>
  <si>
    <t>par semaine</t>
  </si>
  <si>
    <t>par mois</t>
  </si>
  <si>
    <t>MONTANT TOTAL 
(PAR SEMAINE OU PAR MOIS) :</t>
  </si>
  <si>
    <t>MENU DES LISTES DÉROULANTES</t>
  </si>
  <si>
    <t xml:space="preserve">Date de la signature (AAAA-MM-JJ)
</t>
  </si>
  <si>
    <t>Nom du signataire autorisé du Prestataire de services (responsable de la RPA)</t>
  </si>
  <si>
    <t>(AAAA-MM-JJ)</t>
  </si>
  <si>
    <t>Grille de service</t>
  </si>
  <si>
    <t>2. IDENTIFICATION DU RESPONSABLE DU PRESTATAIRE DE SERVICES (RPA)</t>
  </si>
  <si>
    <t>15 minutes par repas</t>
  </si>
  <si>
    <t>IDENTIFICATION DE LA PERSONNE</t>
  </si>
  <si>
    <t>Nom et description des actes</t>
  </si>
  <si>
    <t>par année</t>
  </si>
  <si>
    <t xml:space="preserve">Montant total : </t>
  </si>
  <si>
    <t>Nom, Prénom de l'usager :</t>
  </si>
  <si>
    <t>Nom du responsable de la RPA</t>
  </si>
  <si>
    <t># Dossier de l'usager :</t>
  </si>
  <si>
    <r>
      <t xml:space="preserve">Adresse complète :
</t>
    </r>
    <r>
      <rPr>
        <i/>
        <sz val="10"/>
        <color theme="1"/>
        <rFont val="Calibri"/>
        <family val="2"/>
        <scheme val="minor"/>
      </rPr>
      <t># rue, Ville (Québec) XXX XXX</t>
    </r>
  </si>
  <si>
    <r>
      <rPr>
        <b/>
        <sz val="10"/>
        <rFont val="Calibri"/>
        <family val="2"/>
      </rPr>
      <t>Statistiques</t>
    </r>
  </si>
  <si>
    <r>
      <rPr>
        <sz val="10"/>
        <rFont val="Calibri"/>
        <family val="2"/>
      </rPr>
      <t>Téléphone :</t>
    </r>
  </si>
  <si>
    <r>
      <rPr>
        <sz val="10"/>
        <rFont val="Calibri"/>
        <family val="2"/>
      </rPr>
      <t>Nom :</t>
    </r>
  </si>
  <si>
    <r>
      <rPr>
        <b/>
        <sz val="10"/>
        <rFont val="Calibri"/>
        <family val="2"/>
      </rPr>
      <t>INTERVENANT PIVOT</t>
    </r>
  </si>
  <si>
    <r>
      <rPr>
        <sz val="10"/>
        <rFont val="Calibri"/>
        <family val="2"/>
      </rPr>
      <t>Appartement :</t>
    </r>
  </si>
  <si>
    <r>
      <rPr>
        <sz val="10"/>
        <rFont val="Calibri"/>
        <family val="2"/>
      </rPr>
      <t>Adresse :</t>
    </r>
  </si>
  <si>
    <r>
      <rPr>
        <sz val="10"/>
        <rFont val="Calibri"/>
        <family val="2"/>
      </rPr>
      <t>Date de naissance :</t>
    </r>
  </si>
  <si>
    <r>
      <rPr>
        <sz val="10"/>
        <rFont val="Calibri"/>
        <family val="2"/>
      </rPr>
      <t># de dossier :</t>
    </r>
  </si>
  <si>
    <r>
      <rPr>
        <b/>
        <sz val="10"/>
        <rFont val="Calibri"/>
        <family val="2"/>
      </rPr>
      <t>INFORMATIONS GÉNÉRALES</t>
    </r>
  </si>
  <si>
    <t>Demande intensification de services en soutien à domicile
ADM-DSSADG-10003</t>
  </si>
  <si>
    <t>Choisissez un élément.</t>
  </si>
  <si>
    <t>Profil I-CLSC</t>
  </si>
  <si>
    <t>110 - Phase post-op. (services généraux)</t>
  </si>
  <si>
    <t>121 - Soins palliatifs</t>
  </si>
  <si>
    <t>191 - Santé physique court terme</t>
  </si>
  <si>
    <t>192 - Santé physique long terme</t>
  </si>
  <si>
    <t>210 - Déficience physique (DP)</t>
  </si>
  <si>
    <t>420 - Services psychosociaux généraux</t>
  </si>
  <si>
    <t>Sortie NSA/FRA</t>
  </si>
  <si>
    <t>Sortie niveau de soins actifs (NSA)</t>
  </si>
  <si>
    <t>Sortie usager en fin de réadaptation active (FRA)</t>
  </si>
  <si>
    <t>Non applicable</t>
  </si>
  <si>
    <t>Profil ISO-SMAF</t>
  </si>
  <si>
    <t>Profil non-connu</t>
  </si>
  <si>
    <t>INFORMATIONS GÉNÉRALES</t>
  </si>
  <si>
    <t>INTERVENANT PIVOT</t>
  </si>
  <si>
    <t>Objectif de la demande</t>
  </si>
  <si>
    <t>Attente CHSLD</t>
  </si>
  <si>
    <t>Attente hébergement orientation non-connue</t>
  </si>
  <si>
    <t>Attente RI</t>
  </si>
  <si>
    <t>Objectif non-confirmé</t>
  </si>
  <si>
    <t>Maintien milieu de vie</t>
  </si>
  <si>
    <t>SERVICES ACHETÉS</t>
  </si>
  <si>
    <t>Actes</t>
  </si>
  <si>
    <t>9997 - Hébergement à domicile</t>
  </si>
  <si>
    <t>6300 - Actions à caractère physiothérapeutique et ergothérapeutique</t>
  </si>
  <si>
    <t>6623 - Glycémie capillaire</t>
  </si>
  <si>
    <t>6700 - Actions d'observation ou de suivi (physique, psychique ou psychosocial)</t>
  </si>
  <si>
    <t>7300 - Actions éducatives et préventives d'enseignement santé physique</t>
  </si>
  <si>
    <t>7601 - Assistance à se nourrir incluant : alimentation par gavage : connecter la tubulure, alimenter selon le ryhtme prévu et irriguer le tube</t>
  </si>
  <si>
    <t>7603 - Assistance à entretenir sa propre personne incluant : brosser les dents, peigner, faire la barbe, couper les ongles, maquiller</t>
  </si>
  <si>
    <t>7604 - Assistance à l'hygiène complète incluant : laver les cheveux</t>
  </si>
  <si>
    <t>7605 - Assistance à l'hygiène partielle</t>
  </si>
  <si>
    <t>7606 - Hygiène partielle au lit</t>
  </si>
  <si>
    <t>7608 - Assistance à s'habiller incluant : déshabiller, enfiler ou retirer des bas de soutien</t>
  </si>
  <si>
    <t>7609 - Assistance à l'élimination vésicale et intestinale incluant : aider à la gestion des fonctions urinaires ou fécales, prodiguer les soins de stomie, installer un condom urinaire, fixer et entretenir un système de drainage urinaire, un cathéter interm.</t>
  </si>
  <si>
    <t>7610 - Hygiène complète au lit</t>
  </si>
  <si>
    <t>7611 - Assistance à utiliser la toilette incluant : aider à s'asseoir, à s'essuyer, à s'habiller et à se relever</t>
  </si>
  <si>
    <t>7650 - Actions reliées aux activités de mobilisation</t>
  </si>
  <si>
    <t>7651 - Assistance aux transferts incluant : se laver, s'asseoir et se coucher</t>
  </si>
  <si>
    <t>7904 - Assistance à préparer les repas</t>
  </si>
  <si>
    <t>7911 - Assistance à faire la lessive</t>
  </si>
  <si>
    <t>7912 - Assistance à entretenir la maison incluant : entretien quotidien et travaux occassionnels</t>
  </si>
  <si>
    <t>8100 - Actions à réadaptation et réintégration sociale</t>
  </si>
  <si>
    <t>8300 - Gardiennage</t>
  </si>
  <si>
    <t>8310 - Répit</t>
  </si>
  <si>
    <t>Autres actes</t>
  </si>
  <si>
    <t>Répétition</t>
  </si>
  <si>
    <t>Récurrence</t>
  </si>
  <si>
    <t>Par jour</t>
  </si>
  <si>
    <t>Par semaine</t>
  </si>
  <si>
    <t xml:space="preserve">Objectif de la demande : </t>
  </si>
  <si>
    <t xml:space="preserve">Profil I-CLSC : </t>
  </si>
  <si>
    <t xml:space="preserve">Profil ISO-SMAF :  </t>
  </si>
  <si>
    <t xml:space="preserve">Sortie NSA/FRA : </t>
  </si>
  <si>
    <t>Nom, Prénom :</t>
  </si>
  <si>
    <t xml:space="preserve">Date : </t>
  </si>
  <si>
    <t>CLSC</t>
  </si>
  <si>
    <t>KATERI</t>
  </si>
  <si>
    <t>CHÂTEAUGUAY</t>
  </si>
  <si>
    <t>SUROÎT</t>
  </si>
  <si>
    <t>HAUT-SAINT-LAURENT</t>
  </si>
  <si>
    <t>VAUDREUIL-SOULANGES</t>
  </si>
  <si>
    <t>JARDIN-DU-QUÉBEC</t>
  </si>
  <si>
    <t>Nom de la RPA</t>
  </si>
  <si>
    <t>Date de début du service  :</t>
  </si>
  <si>
    <t>Raison de l’intervention (selon le cadre normatif) :</t>
  </si>
  <si>
    <t>Nom et prénom du professionnel</t>
  </si>
  <si>
    <t xml:space="preserve">Appartement : </t>
  </si>
  <si>
    <t>Montant financé du ou des services achetés par semaine :</t>
  </si>
  <si>
    <t>Adresse établissement</t>
  </si>
  <si>
    <t>CLSC Vaudreuil, 3031 boul. de la Gare, Vaudreuil-Dorion (QC) J7V 9R2</t>
  </si>
  <si>
    <t>CLSC Kateri, 90 boul. Marie-Victorin, Candiac (QC) J5C 1C1</t>
  </si>
  <si>
    <t>CLSC Châteauguay, 95 avenue de la Verdure, Châteauguay (QC) J6K 0E8</t>
  </si>
  <si>
    <t>CLSC Valleyfield, 71 rue Maden, bureau 200, Salaberry-de-Valleyfield (QC) J6S 3V4</t>
  </si>
  <si>
    <t>CLSC Huntingdon, 10 rue King, bureau 200, Huntingdon (QC) J0S 1H0</t>
  </si>
  <si>
    <t>CLSC Saint-Rémi, 2, rue Ste-Famille, Saint-Rémi (QC) J0L 2L0</t>
  </si>
  <si>
    <t>710 - Perte d'autonomie liée au vieillissement (PALV)</t>
  </si>
  <si>
    <t>FORMULAIRE INTENSIFICATION DE SERVICES EN SOUTIEN À DOMICILE</t>
  </si>
  <si>
    <t>Commentaires/Précisions si requis :</t>
  </si>
  <si>
    <r>
      <rPr>
        <b/>
        <sz val="10"/>
        <rFont val="Calibri"/>
        <family val="2"/>
        <scheme val="minor"/>
      </rPr>
      <t>Description des services</t>
    </r>
  </si>
  <si>
    <r>
      <rPr>
        <b/>
        <sz val="10"/>
        <rFont val="Calibri"/>
        <family val="2"/>
        <scheme val="minor"/>
      </rPr>
      <t>Actes</t>
    </r>
  </si>
  <si>
    <r>
      <rPr>
        <b/>
        <sz val="10"/>
        <rFont val="Calibri"/>
        <family val="2"/>
        <scheme val="minor"/>
      </rPr>
      <t>Durée</t>
    </r>
  </si>
  <si>
    <t>Service</t>
  </si>
  <si>
    <t>Programme d'allocation personnalisée (PAP) pour RPA</t>
  </si>
  <si>
    <t>Services achetés en RPA</t>
  </si>
  <si>
    <r>
      <rPr>
        <b/>
        <sz val="10"/>
        <rFont val="Arial"/>
        <family val="2"/>
      </rPr>
      <t xml:space="preserve">
ENTRE :   
SANTÉ QUÉBEC, </t>
    </r>
    <r>
      <rPr>
        <sz val="10"/>
        <rFont val="Arial"/>
        <family val="2"/>
      </rPr>
      <t xml:space="preserve">personne morale de droit public constituée en vertu de la Loi sur la gouvernance du système de santé et de services sociaux (RLRQ, c. G-1.021), agissant par l'entremise de l’établissement </t>
    </r>
    <r>
      <rPr>
        <b/>
        <sz val="10"/>
        <rFont val="Arial"/>
        <family val="2"/>
      </rPr>
      <t>CENTRE INTÉGRÉ DE SANTÉ ET DE SERVICES SOCIAUX DE LA MONTÉRÉGIE-OUEST</t>
    </r>
    <r>
      <rPr>
        <sz val="10"/>
        <rFont val="Arial"/>
        <family val="2"/>
      </rPr>
      <t xml:space="preserve">, situé au 
200,   boulevard   Brisebois,   Châteauguay,   Québec,   J6K   4W8,   dûment   représentée   par :
</t>
    </r>
    <r>
      <rPr>
        <i/>
        <sz val="10"/>
        <rFont val="Arial"/>
        <family val="2"/>
      </rPr>
      <t xml:space="preserve">
</t>
    </r>
  </si>
  <si>
    <r>
      <rPr>
        <sz val="14"/>
        <color theme="0"/>
        <rFont val="Arial"/>
        <family val="2"/>
      </rPr>
      <t>Grille de services avec balises d’opérationnalisation</t>
    </r>
    <r>
      <rPr>
        <sz val="16"/>
        <color theme="0"/>
        <rFont val="Arial"/>
        <family val="2"/>
      </rPr>
      <t xml:space="preserve">
</t>
    </r>
    <r>
      <rPr>
        <sz val="12"/>
        <color theme="0"/>
        <rFont val="Arial"/>
        <family val="2"/>
      </rPr>
      <t>Programme d’allocation personnalisée pour soutenir la perte d’autonomie des résidents vivant en RPA</t>
    </r>
  </si>
  <si>
    <t>Le temps alloué pour les services inscrits au tableau est pour l’acte, sauf si la mention spécifique est inscrite que le temps alloué est par jour.</t>
  </si>
  <si>
    <t>Le temps de déplacement du personnel dans la RPA relève de l’organisation des soins et services spécifiques à chacune des RPA.  En ce sens, il n’y a pas de temps ou de frais à ajouter à l’allocation personnalisée évaluée par l’établissement.</t>
  </si>
  <si>
    <t>Le temps alloué pour chaque service est un temps moyen associé aux situations cliniques standards.   Pour certains usagers, la prestation de services prendra moins de temps et pour d’autres, elle prendra plus de temps.</t>
  </si>
  <si>
    <r>
      <rPr>
        <sz val="11"/>
        <rFont val="Arial"/>
        <family val="2"/>
      </rPr>
      <t xml:space="preserve">Pour les </t>
    </r>
    <r>
      <rPr>
        <b/>
        <sz val="11"/>
        <rFont val="Arial"/>
        <family val="2"/>
      </rPr>
      <t xml:space="preserve">situations cliniques complexes </t>
    </r>
    <r>
      <rPr>
        <sz val="11"/>
        <rFont val="Arial"/>
        <family val="2"/>
      </rPr>
      <t xml:space="preserve">: Il est possible d’ajuster le temps alloué, lorsque la situation clinique de l’usager le justifie (complexité lors de la prestation d’un soin ou d’un service qui en allonge </t>
    </r>
    <r>
      <rPr>
        <u/>
        <sz val="11"/>
        <rFont val="Arial"/>
        <family val="2"/>
      </rPr>
      <t>significativement</t>
    </r>
    <r>
      <rPr>
        <sz val="11"/>
        <rFont val="Arial"/>
        <family val="2"/>
      </rPr>
      <t xml:space="preserve"> la durée ou qui requiert la présence de deux intervenants).  L’ajustement du temps alloué se fait en cohérence avec les besoins de l’usager constatés lors de l’évaluation effectuée par l’établissement. L’application de la grille se doit donc d’être la règle et l’ajustement en fonction de la situation clinique spécifique de l’usager se doit d’être l’exception.</t>
    </r>
  </si>
  <si>
    <t xml:space="preserve"> *ATTENTION*</t>
  </si>
  <si>
    <t>Assistance à l’alimentation</t>
  </si>
  <si>
    <r>
      <rPr>
        <b/>
        <sz val="12"/>
        <color rgb="FFFFFFFF"/>
        <rFont val="Arial"/>
        <family val="2"/>
      </rPr>
      <t>Description des actes</t>
    </r>
  </si>
  <si>
    <t>Fréquence maximale</t>
  </si>
  <si>
    <t>Le service de livraison des repas directement à l’unité locative de l’usager n’est pas un service admissible et n’est pas considéré comme une aide à l’alimentation.</t>
  </si>
  <si>
    <t>30 minutes par repas</t>
  </si>
  <si>
    <t>3 fois par jour
7 jours par semaine</t>
  </si>
  <si>
    <r>
      <rPr>
        <b/>
        <sz val="11"/>
        <color rgb="FF345474"/>
        <rFont val="Arial"/>
        <family val="2"/>
      </rPr>
      <t xml:space="preserve">Opérationnalisation : </t>
    </r>
    <r>
      <rPr>
        <sz val="11"/>
        <color rgb="FF345474"/>
        <rFont val="Arial"/>
        <family val="2"/>
      </rPr>
      <t>Sans particularité.</t>
    </r>
  </si>
  <si>
    <r>
      <rPr>
        <b/>
        <sz val="12"/>
        <color rgb="FF345474"/>
        <rFont val="Arial"/>
        <family val="2"/>
      </rPr>
      <t>Assistance à l’hygiène</t>
    </r>
  </si>
  <si>
    <r>
      <rPr>
        <b/>
        <sz val="12"/>
        <color rgb="FFFFFFFF"/>
        <rFont val="Arial"/>
        <family val="2"/>
      </rPr>
      <t>Temps alloué</t>
    </r>
  </si>
  <si>
    <r>
      <rPr>
        <b/>
        <sz val="12"/>
        <color rgb="FFFFFFFF"/>
        <rFont val="Arial"/>
        <family val="2"/>
      </rPr>
      <t>Fréquence maximale</t>
    </r>
  </si>
  <si>
    <r>
      <rPr>
        <sz val="11"/>
        <rFont val="Arial"/>
        <family val="2"/>
      </rPr>
      <t>45 minutes</t>
    </r>
  </si>
  <si>
    <r>
      <rPr>
        <sz val="11"/>
        <rFont val="Arial"/>
        <family val="2"/>
      </rPr>
      <t>1 fois par jour</t>
    </r>
    <r>
      <rPr>
        <sz val="11"/>
        <color rgb="FF345474"/>
        <rFont val="Arial"/>
        <family val="2"/>
      </rPr>
      <t xml:space="preserve">/semaine*
</t>
    </r>
    <r>
      <rPr>
        <i/>
        <sz val="11"/>
        <color rgb="FF345474"/>
        <rFont val="Arial"/>
        <family val="2"/>
      </rPr>
      <t>*Sauf si justification professionnelle, se référer aux critères de l’établissement pour la fréquence maximale par semaine</t>
    </r>
  </si>
  <si>
    <r>
      <rPr>
        <b/>
        <sz val="11"/>
        <color rgb="FF345474"/>
        <rFont val="Arial"/>
        <family val="2"/>
      </rPr>
      <t xml:space="preserve">Opérationnalisation :
</t>
    </r>
    <r>
      <rPr>
        <sz val="11"/>
        <color rgb="FF345474"/>
        <rFont val="Arial"/>
        <family val="2"/>
      </rPr>
      <t>Ce service inclut le service de mise en jour ou de mise en nuit.</t>
    </r>
  </si>
  <si>
    <r>
      <rPr>
        <sz val="11"/>
        <rFont val="Arial"/>
        <family val="2"/>
      </rPr>
      <t>30 minutes</t>
    </r>
  </si>
  <si>
    <r>
      <rPr>
        <sz val="11"/>
        <rFont val="Arial"/>
        <family val="2"/>
      </rPr>
      <t xml:space="preserve">1 fois par jour* </t>
    </r>
    <r>
      <rPr>
        <sz val="11"/>
        <color rgb="FF345474"/>
        <rFont val="Arial"/>
        <family val="2"/>
      </rPr>
      <t xml:space="preserve">Les journées où un
</t>
    </r>
    <r>
      <rPr>
        <b/>
        <sz val="11"/>
        <color rgb="FF345474"/>
        <rFont val="Arial"/>
        <family val="2"/>
      </rPr>
      <t xml:space="preserve">soin d’hygiène complet </t>
    </r>
    <r>
      <rPr>
        <sz val="11"/>
        <color rgb="FF345474"/>
        <rFont val="Arial"/>
        <family val="2"/>
      </rPr>
      <t xml:space="preserve">est demandé doivent être </t>
    </r>
    <r>
      <rPr>
        <b/>
        <sz val="11"/>
        <color rgb="FF345474"/>
        <rFont val="Arial"/>
        <family val="2"/>
      </rPr>
      <t xml:space="preserve">déduites </t>
    </r>
    <r>
      <rPr>
        <sz val="11"/>
        <color rgb="FF345474"/>
        <rFont val="Arial"/>
        <family val="2"/>
      </rPr>
      <t xml:space="preserve">pour calculer la fréquence hebdomadaire
</t>
    </r>
    <r>
      <rPr>
        <i/>
        <sz val="11"/>
        <color rgb="FF345474"/>
        <rFont val="Arial"/>
        <family val="2"/>
      </rPr>
      <t>* Se référer aux critères de l’établissement pour la fréquence maximale par semaine</t>
    </r>
  </si>
  <si>
    <r>
      <rPr>
        <b/>
        <sz val="11"/>
        <color rgb="FF345474"/>
        <rFont val="Arial"/>
        <family val="2"/>
      </rPr>
      <t xml:space="preserve">Opérationnalisation
</t>
    </r>
    <r>
      <rPr>
        <sz val="11"/>
        <color rgb="FF345474"/>
        <rFont val="Arial"/>
        <family val="2"/>
      </rPr>
      <t>Ce service inclut le service de mise en jour ou de mise en nuit.</t>
    </r>
  </si>
  <si>
    <r>
      <rPr>
        <b/>
        <sz val="11"/>
        <rFont val="Arial"/>
        <family val="2"/>
      </rPr>
      <t xml:space="preserve">Entretien de la personne (iCLSC:7603)
</t>
    </r>
    <r>
      <rPr>
        <u/>
        <sz val="11"/>
        <rFont val="Arial"/>
        <family val="2"/>
      </rPr>
      <t xml:space="preserve">Les actes suivants sont inclus
</t>
    </r>
    <r>
      <rPr>
        <sz val="11"/>
        <rFont val="MS Gothic"/>
        <family val="3"/>
      </rPr>
      <t xml:space="preserve">☐ </t>
    </r>
    <r>
      <rPr>
        <sz val="11"/>
        <rFont val="Arial"/>
        <family val="2"/>
      </rPr>
      <t xml:space="preserve">Entretien de la personne
</t>
    </r>
    <r>
      <rPr>
        <sz val="11"/>
        <rFont val="MS Gothic"/>
        <family val="3"/>
      </rPr>
      <t xml:space="preserve">☐ </t>
    </r>
    <r>
      <rPr>
        <sz val="11"/>
        <rFont val="Arial"/>
        <family val="2"/>
      </rPr>
      <t xml:space="preserve">Entretien dents et prothèses dentaires
</t>
    </r>
    <r>
      <rPr>
        <sz val="11"/>
        <rFont val="MS Gothic"/>
        <family val="3"/>
      </rPr>
      <t xml:space="preserve">☐ </t>
    </r>
    <r>
      <rPr>
        <sz val="11"/>
        <rFont val="Arial"/>
        <family val="2"/>
      </rPr>
      <t xml:space="preserve">Entretien de la barbe
</t>
    </r>
    <r>
      <rPr>
        <sz val="11"/>
        <rFont val="MS Gothic"/>
        <family val="3"/>
      </rPr>
      <t xml:space="preserve">☐ </t>
    </r>
    <r>
      <rPr>
        <sz val="11"/>
        <rFont val="Arial"/>
        <family val="2"/>
      </rPr>
      <t xml:space="preserve">Soins des cheveux </t>
    </r>
    <r>
      <rPr>
        <sz val="10"/>
        <color rgb="FF345474"/>
        <rFont val="Arial"/>
        <family val="2"/>
      </rPr>
      <t xml:space="preserve">(inclut coiffer, brosser, peigner)
</t>
    </r>
    <r>
      <rPr>
        <sz val="11"/>
        <rFont val="MS Gothic"/>
        <family val="3"/>
      </rPr>
      <t xml:space="preserve">☐ </t>
    </r>
    <r>
      <rPr>
        <sz val="11"/>
        <rFont val="Arial"/>
        <family val="2"/>
      </rPr>
      <t xml:space="preserve">Soins des ongles </t>
    </r>
    <r>
      <rPr>
        <sz val="10"/>
        <color rgb="FF345474"/>
        <rFont val="Arial"/>
        <family val="2"/>
      </rPr>
      <t>(maximum 1 fois/semaine)</t>
    </r>
  </si>
  <si>
    <r>
      <rPr>
        <sz val="11"/>
        <rFont val="Arial"/>
        <family val="2"/>
      </rPr>
      <t>10 minutes</t>
    </r>
  </si>
  <si>
    <r>
      <rPr>
        <sz val="11"/>
        <rFont val="Arial"/>
        <family val="2"/>
      </rPr>
      <t xml:space="preserve">2 fois par jour
</t>
    </r>
    <r>
      <rPr>
        <sz val="11"/>
        <rFont val="Arial"/>
        <family val="2"/>
      </rPr>
      <t>7 jours par semaine</t>
    </r>
  </si>
  <si>
    <r>
      <rPr>
        <b/>
        <sz val="11"/>
        <color rgb="FF345474"/>
        <rFont val="Arial"/>
        <family val="2"/>
      </rPr>
      <t xml:space="preserve">Opérationnalisation
</t>
    </r>
    <r>
      <rPr>
        <sz val="11"/>
        <color rgb="FF345474"/>
        <rFont val="Arial"/>
        <family val="2"/>
      </rPr>
      <t xml:space="preserve">Les services d’entretien de la personne </t>
    </r>
    <r>
      <rPr>
        <b/>
        <sz val="11"/>
        <color rgb="FF345474"/>
        <rFont val="Arial"/>
        <family val="2"/>
      </rPr>
      <t xml:space="preserve">sont déjà inclus </t>
    </r>
    <r>
      <rPr>
        <sz val="11"/>
        <color rgb="FF345474"/>
        <rFont val="Arial"/>
        <family val="2"/>
      </rPr>
      <t xml:space="preserve">dans les prestations suivantes :
</t>
    </r>
    <r>
      <rPr>
        <sz val="10"/>
        <color rgb="FF345474"/>
        <rFont val="Symbol"/>
        <family val="1"/>
      </rPr>
      <t></t>
    </r>
    <r>
      <rPr>
        <sz val="10"/>
        <color rgb="FF345474"/>
        <rFont val="Times New Roman"/>
        <family val="1"/>
      </rPr>
      <t xml:space="preserve">     </t>
    </r>
    <r>
      <rPr>
        <b/>
        <sz val="11"/>
        <color rgb="FF345474"/>
        <rFont val="Arial"/>
        <family val="2"/>
      </rPr>
      <t xml:space="preserve">Mise en jour
</t>
    </r>
    <r>
      <rPr>
        <sz val="10"/>
        <color rgb="FF345474"/>
        <rFont val="Symbol"/>
        <family val="1"/>
      </rPr>
      <t></t>
    </r>
    <r>
      <rPr>
        <sz val="10"/>
        <color rgb="FF345474"/>
        <rFont val="Times New Roman"/>
        <family val="1"/>
      </rPr>
      <t xml:space="preserve">     </t>
    </r>
    <r>
      <rPr>
        <b/>
        <sz val="11"/>
        <color rgb="FF345474"/>
        <rFont val="Arial"/>
        <family val="2"/>
      </rPr>
      <t xml:space="preserve">Mise en nuit
</t>
    </r>
    <r>
      <rPr>
        <sz val="10"/>
        <color rgb="FF345474"/>
        <rFont val="Symbol"/>
        <family val="1"/>
      </rPr>
      <t></t>
    </r>
    <r>
      <rPr>
        <sz val="10"/>
        <color rgb="FF345474"/>
        <rFont val="Times New Roman"/>
        <family val="1"/>
      </rPr>
      <t xml:space="preserve">     </t>
    </r>
    <r>
      <rPr>
        <b/>
        <sz val="11"/>
        <color rgb="FF345474"/>
        <rFont val="Arial"/>
        <family val="2"/>
      </rPr>
      <t xml:space="preserve">Hygiène partielle
</t>
    </r>
    <r>
      <rPr>
        <sz val="10"/>
        <color rgb="FF345474"/>
        <rFont val="Symbol"/>
        <family val="1"/>
      </rPr>
      <t></t>
    </r>
    <r>
      <rPr>
        <sz val="10"/>
        <color rgb="FF345474"/>
        <rFont val="Times New Roman"/>
        <family val="1"/>
      </rPr>
      <t xml:space="preserve">     </t>
    </r>
    <r>
      <rPr>
        <b/>
        <sz val="11"/>
        <color rgb="FF345474"/>
        <rFont val="Arial"/>
        <family val="2"/>
      </rPr>
      <t xml:space="preserve">Hygiène complète
</t>
    </r>
    <r>
      <rPr>
        <sz val="11"/>
        <color rgb="FF345474"/>
        <rFont val="Arial"/>
        <family val="2"/>
      </rPr>
      <t xml:space="preserve">Ce service ne </t>
    </r>
    <r>
      <rPr>
        <b/>
        <sz val="11"/>
        <color rgb="FF345474"/>
        <rFont val="Arial"/>
        <family val="2"/>
      </rPr>
      <t xml:space="preserve">peut pas être ajouté </t>
    </r>
    <r>
      <rPr>
        <sz val="11"/>
        <color rgb="FF345474"/>
        <rFont val="Arial"/>
        <family val="2"/>
      </rPr>
      <t xml:space="preserve">séparément si l’un des services ci-dessus est déjà demandé.
</t>
    </r>
    <r>
      <rPr>
        <b/>
        <sz val="11"/>
        <color rgb="FF345474"/>
        <rFont val="Arial"/>
        <family val="2"/>
      </rPr>
      <t xml:space="preserve">Cas particulier : entretien des dents et prothèses dentaires
</t>
    </r>
    <r>
      <rPr>
        <sz val="11"/>
        <color rgb="FF345474"/>
        <rFont val="Arial"/>
        <family val="2"/>
      </rPr>
      <t xml:space="preserve">Si les besoins reconnus de l’usager se limitent à l’entretien des dents et des prothèses dentaires et que l’usager reçoit une </t>
    </r>
    <r>
      <rPr>
        <b/>
        <sz val="11"/>
        <color rgb="FF345474"/>
        <rFont val="Arial"/>
        <family val="2"/>
      </rPr>
      <t xml:space="preserve">aide partielle ou complète à l’alimentation,
</t>
    </r>
    <r>
      <rPr>
        <sz val="11"/>
        <color rgb="FF345474"/>
        <rFont val="Arial"/>
        <family val="2"/>
      </rPr>
      <t xml:space="preserve">ce service </t>
    </r>
    <r>
      <rPr>
        <b/>
        <sz val="11"/>
        <color rgb="FF345474"/>
        <rFont val="Arial"/>
        <family val="2"/>
      </rPr>
      <t xml:space="preserve">ne peut pas être ajouté, </t>
    </r>
    <r>
      <rPr>
        <sz val="11"/>
        <color rgb="FF345474"/>
        <rFont val="Arial"/>
        <family val="2"/>
      </rPr>
      <t>car il est déjà inclus dans l’aide à l’alimentation.</t>
    </r>
  </si>
  <si>
    <r>
      <rPr>
        <b/>
        <sz val="12"/>
        <color rgb="FF345474"/>
        <rFont val="Arial"/>
        <family val="2"/>
      </rPr>
      <t>Habillage et déshabillage</t>
    </r>
  </si>
  <si>
    <r>
      <rPr>
        <b/>
        <sz val="11"/>
        <rFont val="Arial"/>
        <family val="2"/>
      </rPr>
      <t xml:space="preserve">Mise en jour ou </t>
    </r>
    <r>
      <rPr>
        <b/>
        <sz val="11"/>
        <color rgb="FF345474"/>
        <rFont val="Arial"/>
        <family val="2"/>
      </rPr>
      <t xml:space="preserve">Mise en nuit des vêtements </t>
    </r>
    <r>
      <rPr>
        <b/>
        <sz val="11"/>
        <rFont val="Arial"/>
        <family val="2"/>
      </rPr>
      <t xml:space="preserve">(iCLSC:7608)
</t>
    </r>
    <r>
      <rPr>
        <sz val="11"/>
        <rFont val="MS Gothic"/>
        <family val="3"/>
      </rPr>
      <t xml:space="preserve">☐ </t>
    </r>
    <r>
      <rPr>
        <b/>
        <sz val="11"/>
        <rFont val="Arial"/>
        <family val="2"/>
      </rPr>
      <t xml:space="preserve">Rehaussement :
</t>
    </r>
    <r>
      <rPr>
        <sz val="11"/>
        <color rgb="FF345474"/>
        <rFont val="MS Gothic"/>
        <family val="3"/>
      </rPr>
      <t xml:space="preserve">☐ </t>
    </r>
    <r>
      <rPr>
        <sz val="11"/>
        <color rgb="FF345474"/>
        <rFont val="Arial"/>
        <family val="2"/>
      </rPr>
      <t xml:space="preserve">Soin effectué par deux intervenants (selon la recommandation professionnelle/soin)
</t>
    </r>
    <r>
      <rPr>
        <u/>
        <sz val="11"/>
        <rFont val="Arial"/>
        <family val="2"/>
      </rPr>
      <t>Les actes suivants sont inclus</t>
    </r>
  </si>
  <si>
    <r>
      <rPr>
        <sz val="11"/>
        <rFont val="Arial"/>
        <family val="2"/>
      </rPr>
      <t>15 minutes</t>
    </r>
  </si>
  <si>
    <r>
      <rPr>
        <i/>
        <sz val="11"/>
        <rFont val="Arial"/>
        <family val="2"/>
      </rPr>
      <t xml:space="preserve">Maximum 1 fois par jour </t>
    </r>
    <r>
      <rPr>
        <i/>
        <sz val="11"/>
        <color rgb="FF345474"/>
        <rFont val="Arial"/>
        <family val="2"/>
      </rPr>
      <t>pour chaque soin</t>
    </r>
  </si>
  <si>
    <r>
      <rPr>
        <sz val="11"/>
        <rFont val="MS Gothic"/>
        <family val="3"/>
      </rPr>
      <t xml:space="preserve">☐ </t>
    </r>
    <r>
      <rPr>
        <sz val="11"/>
        <rFont val="Arial"/>
        <family val="2"/>
      </rPr>
      <t>Mise en jour</t>
    </r>
  </si>
  <si>
    <r>
      <rPr>
        <sz val="11"/>
        <rFont val="MS Gothic"/>
        <family val="3"/>
      </rPr>
      <t>☐</t>
    </r>
    <r>
      <rPr>
        <sz val="11"/>
        <rFont val="Arial"/>
        <family val="2"/>
      </rPr>
      <t>Mise en nuit</t>
    </r>
  </si>
  <si>
    <r>
      <rPr>
        <sz val="11"/>
        <rFont val="MS Gothic"/>
        <family val="3"/>
      </rPr>
      <t xml:space="preserve">☐ </t>
    </r>
    <r>
      <rPr>
        <sz val="11"/>
        <rFont val="Arial"/>
        <family val="2"/>
      </rPr>
      <t>Rotation des vêtements</t>
    </r>
  </si>
  <si>
    <r>
      <rPr>
        <sz val="11"/>
        <rFont val="MS Gothic"/>
        <family val="3"/>
      </rPr>
      <t xml:space="preserve">☐ </t>
    </r>
    <r>
      <rPr>
        <sz val="11"/>
        <rFont val="Arial"/>
        <family val="2"/>
      </rPr>
      <t>Aide à habillage</t>
    </r>
  </si>
  <si>
    <r>
      <rPr>
        <sz val="11"/>
        <rFont val="MS Gothic"/>
        <family val="3"/>
      </rPr>
      <t xml:space="preserve">☐ </t>
    </r>
    <r>
      <rPr>
        <sz val="11"/>
        <rFont val="Arial"/>
        <family val="2"/>
      </rPr>
      <t>Aide au déshabillage</t>
    </r>
  </si>
  <si>
    <r>
      <rPr>
        <sz val="11"/>
        <rFont val="MS Gothic"/>
        <family val="3"/>
      </rPr>
      <t xml:space="preserve">☐  </t>
    </r>
    <r>
      <rPr>
        <sz val="11"/>
        <rFont val="Arial"/>
        <family val="2"/>
      </rPr>
      <t>Installation   de   bas   de compression</t>
    </r>
    <r>
      <rPr>
        <sz val="11"/>
        <color rgb="FF345474"/>
        <rFont val="Arial"/>
        <family val="2"/>
      </rPr>
      <t>*</t>
    </r>
  </si>
  <si>
    <r>
      <rPr>
        <sz val="11"/>
        <rFont val="MS Gothic"/>
        <family val="3"/>
      </rPr>
      <t xml:space="preserve">☐  </t>
    </r>
    <r>
      <rPr>
        <sz val="11"/>
        <rFont val="Arial"/>
        <family val="2"/>
      </rPr>
      <t>Retrait    des    bas    de compression</t>
    </r>
    <r>
      <rPr>
        <sz val="11"/>
        <color rgb="FF345474"/>
        <rFont val="Arial"/>
        <family val="2"/>
      </rPr>
      <t>*</t>
    </r>
  </si>
  <si>
    <r>
      <rPr>
        <sz val="11"/>
        <rFont val="MS Gothic"/>
        <family val="3"/>
      </rPr>
      <t xml:space="preserve">☐ </t>
    </r>
    <r>
      <rPr>
        <sz val="11"/>
        <rFont val="Arial"/>
        <family val="2"/>
      </rPr>
      <t>Installation  de  prothèses auditives</t>
    </r>
  </si>
  <si>
    <r>
      <rPr>
        <sz val="11"/>
        <rFont val="MS Gothic"/>
        <family val="3"/>
      </rPr>
      <t xml:space="preserve">☐  </t>
    </r>
    <r>
      <rPr>
        <sz val="11"/>
        <rFont val="Arial"/>
        <family val="2"/>
      </rPr>
      <t>Retrait    de    prothèses auditives</t>
    </r>
  </si>
  <si>
    <r>
      <rPr>
        <sz val="11"/>
        <rFont val="MS Gothic"/>
        <family val="3"/>
      </rPr>
      <t xml:space="preserve">☐ </t>
    </r>
    <r>
      <rPr>
        <sz val="11"/>
        <rFont val="Arial"/>
        <family val="2"/>
      </rPr>
      <t>Installation des lunettes</t>
    </r>
  </si>
  <si>
    <r>
      <rPr>
        <sz val="11"/>
        <rFont val="MS Gothic"/>
        <family val="3"/>
      </rPr>
      <t xml:space="preserve">☐ </t>
    </r>
    <r>
      <rPr>
        <sz val="11"/>
        <rFont val="Arial"/>
        <family val="2"/>
      </rPr>
      <t>Retrait des lunettes</t>
    </r>
  </si>
  <si>
    <r>
      <rPr>
        <b/>
        <sz val="11"/>
        <color rgb="FF345474"/>
        <rFont val="Arial"/>
        <family val="2"/>
      </rPr>
      <t xml:space="preserve">Opérationnalisation
</t>
    </r>
    <r>
      <rPr>
        <sz val="11"/>
        <color rgb="FF345474"/>
        <rFont val="Arial"/>
        <family val="2"/>
      </rPr>
      <t xml:space="preserve">Les services de mise en jour ou de mise en nuit </t>
    </r>
    <r>
      <rPr>
        <b/>
        <sz val="11"/>
        <color rgb="FF345474"/>
        <rFont val="Arial"/>
        <family val="2"/>
      </rPr>
      <t xml:space="preserve">sont déjà inclus
</t>
    </r>
    <r>
      <rPr>
        <sz val="11"/>
        <color rgb="FF345474"/>
        <rFont val="Arial"/>
        <family val="2"/>
      </rPr>
      <t xml:space="preserve">dans les prestations suivantes :
</t>
    </r>
    <r>
      <rPr>
        <sz val="10"/>
        <color rgb="FF345474"/>
        <rFont val="Courier New"/>
        <family val="3"/>
      </rPr>
      <t xml:space="preserve">o  </t>
    </r>
    <r>
      <rPr>
        <b/>
        <sz val="11"/>
        <color rgb="FF345474"/>
        <rFont val="Arial"/>
        <family val="2"/>
      </rPr>
      <t xml:space="preserve">Hygiène partielle
</t>
    </r>
    <r>
      <rPr>
        <sz val="10"/>
        <color rgb="FF345474"/>
        <rFont val="Courier New"/>
        <family val="3"/>
      </rPr>
      <t xml:space="preserve">o  </t>
    </r>
    <r>
      <rPr>
        <b/>
        <sz val="11"/>
        <color rgb="FF345474"/>
        <rFont val="Arial"/>
        <family val="2"/>
      </rPr>
      <t xml:space="preserve">Hygiène complète
</t>
    </r>
    <r>
      <rPr>
        <sz val="11"/>
        <color rgb="FF345474"/>
        <rFont val="Arial"/>
        <family val="2"/>
      </rPr>
      <t xml:space="preserve">Ce service peut être ajouté </t>
    </r>
    <r>
      <rPr>
        <b/>
        <sz val="11"/>
        <color rgb="FF345474"/>
        <rFont val="Arial"/>
        <family val="2"/>
      </rPr>
      <t xml:space="preserve">1 fois par jour </t>
    </r>
    <r>
      <rPr>
        <sz val="11"/>
        <color rgb="FF345474"/>
        <rFont val="Arial"/>
        <family val="2"/>
      </rPr>
      <t xml:space="preserve">si l’un de ces services est déjà demandé.
</t>
    </r>
    <r>
      <rPr>
        <sz val="11"/>
        <color rgb="FF345474"/>
        <rFont val="Arial"/>
        <family val="2"/>
      </rPr>
      <t>*Pour l’installation et le retrait des bas de compression, se référer aux critères de l’établissement, cas échéant où applicable.</t>
    </r>
  </si>
  <si>
    <r>
      <rPr>
        <b/>
        <sz val="12"/>
        <rFont val="Arial"/>
        <family val="2"/>
      </rPr>
      <t>Installation et retrait des bas médicaux de compression</t>
    </r>
    <r>
      <rPr>
        <sz val="11"/>
        <color rgb="FF345474"/>
        <rFont val="Arial"/>
        <family val="2"/>
      </rPr>
      <t xml:space="preserve">*
</t>
    </r>
    <r>
      <rPr>
        <b/>
        <sz val="11"/>
        <rFont val="Arial"/>
        <family val="2"/>
      </rPr>
      <t xml:space="preserve">(iCLSC:7608)
</t>
    </r>
    <r>
      <rPr>
        <u/>
        <sz val="11"/>
        <rFont val="Arial"/>
        <family val="2"/>
      </rPr>
      <t>Les actes suivants sont inclus</t>
    </r>
  </si>
  <si>
    <r>
      <rPr>
        <sz val="12"/>
        <rFont val="Arial"/>
        <family val="2"/>
      </rPr>
      <t>15 minutes</t>
    </r>
  </si>
  <si>
    <r>
      <rPr>
        <i/>
        <sz val="12"/>
        <rFont val="Arial"/>
        <family val="2"/>
      </rPr>
      <t xml:space="preserve">Maximum 1 fois par jour </t>
    </r>
    <r>
      <rPr>
        <i/>
        <sz val="12"/>
        <color rgb="FF345474"/>
        <rFont val="Arial"/>
        <family val="2"/>
      </rPr>
      <t>pour chaque soin</t>
    </r>
  </si>
  <si>
    <r>
      <rPr>
        <sz val="11"/>
        <rFont val="MS Gothic"/>
        <family val="3"/>
      </rPr>
      <t xml:space="preserve">☐     </t>
    </r>
    <r>
      <rPr>
        <sz val="11"/>
        <rFont val="Arial"/>
        <family val="2"/>
      </rPr>
      <t>Installation     de     bas médicaux de compression</t>
    </r>
  </si>
  <si>
    <r>
      <rPr>
        <sz val="11"/>
        <rFont val="MS Gothic"/>
        <family val="3"/>
      </rPr>
      <t xml:space="preserve">☐    </t>
    </r>
    <r>
      <rPr>
        <sz val="11"/>
        <rFont val="Arial"/>
        <family val="2"/>
      </rPr>
      <t>Retrait    de    bas    de compression</t>
    </r>
  </si>
  <si>
    <r>
      <rPr>
        <sz val="11"/>
        <rFont val="MS Gothic"/>
        <family val="3"/>
      </rPr>
      <t xml:space="preserve">☐   </t>
    </r>
    <r>
      <rPr>
        <sz val="11"/>
        <rFont val="Arial"/>
        <family val="2"/>
      </rPr>
      <t>Application    de    crème hydratante</t>
    </r>
  </si>
  <si>
    <r>
      <rPr>
        <sz val="11"/>
        <rFont val="MS Gothic"/>
        <family val="3"/>
      </rPr>
      <t xml:space="preserve">☐   </t>
    </r>
    <r>
      <rPr>
        <sz val="11"/>
        <rFont val="Arial"/>
        <family val="2"/>
      </rPr>
      <t>Application     de    crème hydratante</t>
    </r>
  </si>
  <si>
    <r>
      <rPr>
        <sz val="11"/>
        <rFont val="MS Gothic"/>
        <family val="3"/>
      </rPr>
      <t xml:space="preserve">☐ </t>
    </r>
    <r>
      <rPr>
        <sz val="11"/>
        <rFont val="Arial"/>
        <family val="2"/>
      </rPr>
      <t>Nettoyage et entretien des bas de compression</t>
    </r>
  </si>
  <si>
    <r>
      <rPr>
        <sz val="11"/>
        <rFont val="MS Gothic"/>
        <family val="3"/>
      </rPr>
      <t xml:space="preserve">☐ </t>
    </r>
    <r>
      <rPr>
        <sz val="11"/>
        <rFont val="Arial"/>
        <family val="2"/>
      </rPr>
      <t>Hygiène des pieds</t>
    </r>
  </si>
  <si>
    <r>
      <rPr>
        <b/>
        <sz val="11"/>
        <color rgb="FF345474"/>
        <rFont val="Arial"/>
        <family val="2"/>
      </rPr>
      <t xml:space="preserve">Opérationnalisation
</t>
    </r>
    <r>
      <rPr>
        <sz val="11"/>
        <color rgb="FF345474"/>
        <rFont val="Arial"/>
        <family val="2"/>
      </rPr>
      <t xml:space="preserve">Les services d’installation et de retrait des bas supports </t>
    </r>
    <r>
      <rPr>
        <b/>
        <sz val="11"/>
        <color rgb="FF345474"/>
        <rFont val="Arial"/>
        <family val="2"/>
      </rPr>
      <t xml:space="preserve">sont déjà inclus </t>
    </r>
    <r>
      <rPr>
        <sz val="11"/>
        <color rgb="FF345474"/>
        <rFont val="Arial"/>
        <family val="2"/>
      </rPr>
      <t xml:space="preserve">dans les prestations suivantes :
</t>
    </r>
    <r>
      <rPr>
        <sz val="10"/>
        <color rgb="FF345474"/>
        <rFont val="Symbol"/>
        <family val="1"/>
      </rPr>
      <t></t>
    </r>
    <r>
      <rPr>
        <sz val="10"/>
        <color rgb="FF345474"/>
        <rFont val="Times New Roman"/>
        <family val="1"/>
      </rPr>
      <t xml:space="preserve">     </t>
    </r>
    <r>
      <rPr>
        <b/>
        <sz val="11"/>
        <color rgb="FF345474"/>
        <rFont val="Arial"/>
        <family val="2"/>
      </rPr>
      <t xml:space="preserve">Mise en jour
</t>
    </r>
    <r>
      <rPr>
        <sz val="10"/>
        <color rgb="FF345474"/>
        <rFont val="Symbol"/>
        <family val="1"/>
      </rPr>
      <t></t>
    </r>
    <r>
      <rPr>
        <sz val="10"/>
        <color rgb="FF345474"/>
        <rFont val="Times New Roman"/>
        <family val="1"/>
      </rPr>
      <t xml:space="preserve">     </t>
    </r>
    <r>
      <rPr>
        <b/>
        <sz val="11"/>
        <color rgb="FF345474"/>
        <rFont val="Arial"/>
        <family val="2"/>
      </rPr>
      <t xml:space="preserve">Mise en nuit
</t>
    </r>
    <r>
      <rPr>
        <sz val="10"/>
        <color rgb="FF345474"/>
        <rFont val="Symbol"/>
        <family val="1"/>
      </rPr>
      <t></t>
    </r>
    <r>
      <rPr>
        <sz val="10"/>
        <color rgb="FF345474"/>
        <rFont val="Times New Roman"/>
        <family val="1"/>
      </rPr>
      <t xml:space="preserve">     </t>
    </r>
    <r>
      <rPr>
        <b/>
        <sz val="11"/>
        <color rgb="FF345474"/>
        <rFont val="Arial"/>
        <family val="2"/>
      </rPr>
      <t xml:space="preserve">Hygiène partielle
</t>
    </r>
    <r>
      <rPr>
        <sz val="10"/>
        <color rgb="FF345474"/>
        <rFont val="Symbol"/>
        <family val="1"/>
      </rPr>
      <t></t>
    </r>
    <r>
      <rPr>
        <sz val="10"/>
        <color rgb="FF345474"/>
        <rFont val="Times New Roman"/>
        <family val="1"/>
      </rPr>
      <t xml:space="preserve">     </t>
    </r>
    <r>
      <rPr>
        <b/>
        <sz val="11"/>
        <color rgb="FF345474"/>
        <rFont val="Arial"/>
        <family val="2"/>
      </rPr>
      <t xml:space="preserve">Hygiène complète
</t>
    </r>
    <r>
      <rPr>
        <sz val="11"/>
        <color rgb="FF345474"/>
        <rFont val="Arial"/>
        <family val="2"/>
      </rPr>
      <t>*Se référer aux critères de l’établissement pour l’admissibilité à ce service, cas échéant où applicable.</t>
    </r>
  </si>
  <si>
    <r>
      <rPr>
        <b/>
        <sz val="12"/>
        <rFont val="Arial"/>
        <family val="2"/>
      </rPr>
      <t xml:space="preserve">Installation, retrait et entretien d’orthèses et de prothèses
</t>
    </r>
    <r>
      <rPr>
        <b/>
        <sz val="11"/>
        <rFont val="Arial"/>
        <family val="2"/>
      </rPr>
      <t xml:space="preserve">(iCLSC:7608)
</t>
    </r>
    <r>
      <rPr>
        <sz val="11"/>
        <color rgb="FF345474"/>
        <rFont val="Arial"/>
        <family val="2"/>
      </rPr>
      <t>Précisez le type d’orthèse/prothèse:</t>
    </r>
    <r>
      <rPr>
        <u/>
        <sz val="11"/>
        <color rgb="FF345474"/>
        <rFont val="Times New Roman"/>
        <family val="1"/>
      </rPr>
      <t>                                     </t>
    </r>
    <r>
      <rPr>
        <sz val="11"/>
        <color rgb="FF345474"/>
        <rFont val="Times New Roman"/>
        <family val="1"/>
      </rPr>
      <t xml:space="preserve"> </t>
    </r>
    <r>
      <rPr>
        <u/>
        <sz val="11"/>
        <rFont val="Arial"/>
        <family val="2"/>
      </rPr>
      <t>Les actes suivants sont inclus</t>
    </r>
  </si>
  <si>
    <r>
      <rPr>
        <sz val="11"/>
        <rFont val="MS Gothic"/>
        <family val="3"/>
      </rPr>
      <t xml:space="preserve">☐  </t>
    </r>
    <r>
      <rPr>
        <sz val="11"/>
        <rFont val="Arial"/>
        <family val="2"/>
      </rPr>
      <t>Installation    et    entretien d’orthèse</t>
    </r>
  </si>
  <si>
    <r>
      <rPr>
        <sz val="11"/>
        <rFont val="MS Gothic"/>
        <family val="3"/>
      </rPr>
      <t xml:space="preserve">☐   </t>
    </r>
    <r>
      <rPr>
        <sz val="11"/>
        <rFont val="Arial"/>
        <family val="2"/>
      </rPr>
      <t>Retrait     et     nettoyage d’orthèse</t>
    </r>
  </si>
  <si>
    <r>
      <rPr>
        <sz val="11"/>
        <rFont val="MS Gothic"/>
        <family val="3"/>
      </rPr>
      <t xml:space="preserve">☐  </t>
    </r>
    <r>
      <rPr>
        <sz val="11"/>
        <rFont val="Arial"/>
        <family val="2"/>
      </rPr>
      <t xml:space="preserve">Installation   de
</t>
    </r>
    <r>
      <rPr>
        <sz val="11"/>
        <rFont val="Arial"/>
        <family val="2"/>
      </rPr>
      <t>prothèse         autre qu’auditive</t>
    </r>
  </si>
  <si>
    <r>
      <rPr>
        <sz val="11"/>
        <rFont val="MS Gothic"/>
        <family val="3"/>
      </rPr>
      <t xml:space="preserve">☐ </t>
    </r>
    <r>
      <rPr>
        <sz val="11"/>
        <rFont val="Arial"/>
        <family val="2"/>
      </rPr>
      <t>Retrait   et   nettoyage   de prothèse autre qu’auditive</t>
    </r>
  </si>
  <si>
    <r>
      <rPr>
        <b/>
        <sz val="11"/>
        <color rgb="FF345474"/>
        <rFont val="Arial"/>
        <family val="2"/>
      </rPr>
      <t xml:space="preserve">Opérationnalisation
</t>
    </r>
    <r>
      <rPr>
        <sz val="11"/>
        <color rgb="FF345474"/>
        <rFont val="Arial"/>
        <family val="2"/>
      </rPr>
      <t>*Les prothèses auditives ne sont pas admissibles à ce service.</t>
    </r>
  </si>
  <si>
    <r>
      <rPr>
        <b/>
        <sz val="12"/>
        <color rgb="FF345474"/>
        <rFont val="Arial"/>
        <family val="2"/>
      </rPr>
      <t>Élimination</t>
    </r>
  </si>
  <si>
    <r>
      <rPr>
        <b/>
        <sz val="12"/>
        <rFont val="Arial"/>
        <family val="2"/>
      </rPr>
      <t xml:space="preserve">Assistance à l’utilisation de la toilette ou de la chaise d’aisance </t>
    </r>
    <r>
      <rPr>
        <b/>
        <sz val="12"/>
        <color rgb="FF345474"/>
        <rFont val="Arial"/>
        <family val="2"/>
      </rPr>
      <t xml:space="preserve">ou bassine </t>
    </r>
    <r>
      <rPr>
        <b/>
        <sz val="11"/>
        <color rgb="FF345474"/>
        <rFont val="Arial"/>
        <family val="2"/>
      </rPr>
      <t xml:space="preserve">ou changement de culotte de protection </t>
    </r>
    <r>
      <rPr>
        <b/>
        <sz val="11"/>
        <rFont val="Arial"/>
        <family val="2"/>
      </rPr>
      <t xml:space="preserve">(iCLSC:7611)
</t>
    </r>
    <r>
      <rPr>
        <sz val="11"/>
        <rFont val="MS Gothic"/>
        <family val="3"/>
      </rPr>
      <t xml:space="preserve">☐ </t>
    </r>
    <r>
      <rPr>
        <b/>
        <sz val="11"/>
        <rFont val="Arial"/>
        <family val="2"/>
      </rPr>
      <t xml:space="preserve">Rehaussement :
</t>
    </r>
    <r>
      <rPr>
        <sz val="11"/>
        <rFont val="MS Gothic"/>
        <family val="3"/>
      </rPr>
      <t xml:space="preserve">☐ </t>
    </r>
    <r>
      <rPr>
        <sz val="11"/>
        <color rgb="FF345474"/>
        <rFont val="Arial"/>
        <family val="2"/>
      </rPr>
      <t xml:space="preserve">Soin effectué par deux intervenants (selon la recommandation professionnelle)
</t>
    </r>
    <r>
      <rPr>
        <sz val="11"/>
        <color rgb="FF345474"/>
        <rFont val="MS Gothic"/>
        <family val="3"/>
      </rPr>
      <t xml:space="preserve">☐ </t>
    </r>
    <r>
      <rPr>
        <sz val="11"/>
        <color rgb="FF345474"/>
        <rFont val="Arial"/>
        <family val="2"/>
      </rPr>
      <t xml:space="preserve">Besoins de fréquences additionnelles (selon la recommandation professionnelle)
</t>
    </r>
    <r>
      <rPr>
        <u/>
        <sz val="11"/>
        <rFont val="Arial"/>
        <family val="2"/>
      </rPr>
      <t xml:space="preserve">Les actes suivants sont inclus
</t>
    </r>
    <r>
      <rPr>
        <sz val="11"/>
        <rFont val="MS Gothic"/>
        <family val="3"/>
      </rPr>
      <t xml:space="preserve">☐ </t>
    </r>
    <r>
      <rPr>
        <sz val="11"/>
        <rFont val="Arial"/>
        <family val="2"/>
      </rPr>
      <t xml:space="preserve">Assistance pour se vêtir et dévêtir le bas du corps
</t>
    </r>
    <r>
      <rPr>
        <sz val="11"/>
        <rFont val="MS Gothic"/>
        <family val="3"/>
      </rPr>
      <t xml:space="preserve">☐ </t>
    </r>
    <r>
      <rPr>
        <sz val="11"/>
        <rFont val="Arial"/>
        <family val="2"/>
      </rPr>
      <t xml:space="preserve">Hygiène post-élimination
</t>
    </r>
    <r>
      <rPr>
        <sz val="11"/>
        <rFont val="MS Gothic"/>
        <family val="3"/>
      </rPr>
      <t xml:space="preserve">☐ </t>
    </r>
    <r>
      <rPr>
        <sz val="11"/>
        <rFont val="Arial"/>
        <family val="2"/>
      </rPr>
      <t xml:space="preserve">Changement de protection
</t>
    </r>
    <r>
      <rPr>
        <sz val="11"/>
        <rFont val="MS Gothic"/>
        <family val="3"/>
      </rPr>
      <t xml:space="preserve">☐ </t>
    </r>
    <r>
      <rPr>
        <sz val="11"/>
        <rFont val="Arial"/>
        <family val="2"/>
      </rPr>
      <t>Assistance aux transferts requis pour le soin</t>
    </r>
  </si>
  <si>
    <r>
      <rPr>
        <i/>
        <sz val="11"/>
        <rFont val="Arial"/>
        <family val="2"/>
      </rPr>
      <t>Maximum 4 fois</t>
    </r>
  </si>
  <si>
    <r>
      <rPr>
        <i/>
        <sz val="11"/>
        <rFont val="Arial"/>
        <family val="2"/>
      </rPr>
      <t>par jour</t>
    </r>
  </si>
  <si>
    <r>
      <rPr>
        <b/>
        <sz val="11"/>
        <color rgb="FF345474"/>
        <rFont val="Arial"/>
        <family val="2"/>
      </rPr>
      <t xml:space="preserve">Opérationnalisation
</t>
    </r>
    <r>
      <rPr>
        <sz val="11"/>
        <color rgb="FF345474"/>
        <rFont val="Arial"/>
        <family val="2"/>
      </rPr>
      <t xml:space="preserve">Ces services </t>
    </r>
    <r>
      <rPr>
        <b/>
        <sz val="11"/>
        <color rgb="FF345474"/>
        <rFont val="Arial"/>
        <family val="2"/>
      </rPr>
      <t xml:space="preserve">sont déjà inclus </t>
    </r>
    <r>
      <rPr>
        <sz val="11"/>
        <color rgb="FF345474"/>
        <rFont val="Arial"/>
        <family val="2"/>
      </rPr>
      <t xml:space="preserve">dans les prestations suivantes :
</t>
    </r>
    <r>
      <rPr>
        <sz val="10"/>
        <color rgb="FF345474"/>
        <rFont val="Symbol"/>
        <family val="1"/>
      </rPr>
      <t></t>
    </r>
    <r>
      <rPr>
        <sz val="10"/>
        <color rgb="FF345474"/>
        <rFont val="Times New Roman"/>
        <family val="1"/>
      </rPr>
      <t xml:space="preserve">     </t>
    </r>
    <r>
      <rPr>
        <b/>
        <sz val="11"/>
        <color rgb="FF345474"/>
        <rFont val="Arial"/>
        <family val="2"/>
      </rPr>
      <t xml:space="preserve">Mise en jour
</t>
    </r>
    <r>
      <rPr>
        <sz val="10"/>
        <color rgb="FF345474"/>
        <rFont val="Symbol"/>
        <family val="1"/>
      </rPr>
      <t></t>
    </r>
    <r>
      <rPr>
        <sz val="10"/>
        <color rgb="FF345474"/>
        <rFont val="Times New Roman"/>
        <family val="1"/>
      </rPr>
      <t xml:space="preserve">     </t>
    </r>
    <r>
      <rPr>
        <b/>
        <sz val="11"/>
        <color rgb="FF345474"/>
        <rFont val="Arial"/>
        <family val="2"/>
      </rPr>
      <t xml:space="preserve">Mise en nuit
</t>
    </r>
    <r>
      <rPr>
        <sz val="10"/>
        <color rgb="FF345474"/>
        <rFont val="Symbol"/>
        <family val="1"/>
      </rPr>
      <t></t>
    </r>
    <r>
      <rPr>
        <sz val="10"/>
        <color rgb="FF345474"/>
        <rFont val="Times New Roman"/>
        <family val="1"/>
      </rPr>
      <t xml:space="preserve">     </t>
    </r>
    <r>
      <rPr>
        <b/>
        <sz val="11"/>
        <color rgb="FF345474"/>
        <rFont val="Arial"/>
        <family val="2"/>
      </rPr>
      <t xml:space="preserve">Hygiène partielle
</t>
    </r>
    <r>
      <rPr>
        <sz val="10"/>
        <color rgb="FF345474"/>
        <rFont val="Symbol"/>
        <family val="1"/>
      </rPr>
      <t></t>
    </r>
    <r>
      <rPr>
        <sz val="10"/>
        <color rgb="FF345474"/>
        <rFont val="Times New Roman"/>
        <family val="1"/>
      </rPr>
      <t xml:space="preserve">     </t>
    </r>
    <r>
      <rPr>
        <b/>
        <sz val="11"/>
        <color rgb="FF345474"/>
        <rFont val="Arial"/>
        <family val="2"/>
      </rPr>
      <t>Hygiène complète</t>
    </r>
  </si>
  <si>
    <r>
      <rPr>
        <b/>
        <sz val="12"/>
        <rFont val="Arial"/>
        <family val="2"/>
      </rPr>
      <t>Cédule urinaire (</t>
    </r>
    <r>
      <rPr>
        <b/>
        <sz val="11"/>
        <rFont val="Arial"/>
        <family val="2"/>
      </rPr>
      <t>iCLSC:7611)</t>
    </r>
  </si>
  <si>
    <r>
      <rPr>
        <u/>
        <sz val="11"/>
        <rFont val="Arial"/>
        <family val="2"/>
      </rPr>
      <t>Les actes suivants sont inclus</t>
    </r>
  </si>
  <si>
    <r>
      <rPr>
        <i/>
        <sz val="11"/>
        <rFont val="Arial"/>
        <family val="2"/>
      </rPr>
      <t xml:space="preserve">Maximum </t>
    </r>
    <r>
      <rPr>
        <b/>
        <i/>
        <sz val="11"/>
        <color rgb="FF345474"/>
        <rFont val="Arial"/>
        <family val="2"/>
      </rPr>
      <t xml:space="preserve">6 </t>
    </r>
    <r>
      <rPr>
        <i/>
        <sz val="11"/>
        <rFont val="Arial"/>
        <family val="2"/>
      </rPr>
      <t xml:space="preserve">fois
</t>
    </r>
    <r>
      <rPr>
        <i/>
        <sz val="11"/>
        <rFont val="Arial"/>
        <family val="2"/>
      </rPr>
      <t>par jour</t>
    </r>
  </si>
  <si>
    <r>
      <rPr>
        <sz val="11"/>
        <rFont val="MS Gothic"/>
        <family val="3"/>
      </rPr>
      <t xml:space="preserve">☐ </t>
    </r>
    <r>
      <rPr>
        <sz val="11"/>
        <rFont val="Arial"/>
        <family val="2"/>
      </rPr>
      <t>Rappel pour l’utilisation de la toilette ou de la chaise d’aisance</t>
    </r>
  </si>
  <si>
    <r>
      <rPr>
        <sz val="11"/>
        <rFont val="MS Gothic"/>
        <family val="3"/>
      </rPr>
      <t xml:space="preserve">☐ </t>
    </r>
    <r>
      <rPr>
        <sz val="11"/>
        <rFont val="Arial"/>
        <family val="2"/>
      </rPr>
      <t>Rappel pour hygiène post-élimination</t>
    </r>
  </si>
  <si>
    <r>
      <rPr>
        <b/>
        <sz val="11"/>
        <color rgb="FF345474"/>
        <rFont val="Arial"/>
        <family val="2"/>
      </rPr>
      <t>Opérationnalisation</t>
    </r>
  </si>
  <si>
    <r>
      <rPr>
        <sz val="11"/>
        <color rgb="FF345474"/>
        <rFont val="Arial"/>
        <family val="2"/>
      </rPr>
      <t xml:space="preserve">Ces services </t>
    </r>
    <r>
      <rPr>
        <b/>
        <sz val="11"/>
        <color rgb="FF345474"/>
        <rFont val="Arial"/>
        <family val="2"/>
      </rPr>
      <t xml:space="preserve">sont déjà inclus </t>
    </r>
    <r>
      <rPr>
        <sz val="11"/>
        <color rgb="FF345474"/>
        <rFont val="Arial"/>
        <family val="2"/>
      </rPr>
      <t xml:space="preserve">dans les prestations suivantes :
</t>
    </r>
    <r>
      <rPr>
        <sz val="10"/>
        <color rgb="FF345474"/>
        <rFont val="Symbol"/>
        <family val="1"/>
      </rPr>
      <t></t>
    </r>
    <r>
      <rPr>
        <sz val="10"/>
        <color rgb="FF345474"/>
        <rFont val="Times New Roman"/>
        <family val="1"/>
      </rPr>
      <t xml:space="preserve">     </t>
    </r>
    <r>
      <rPr>
        <b/>
        <sz val="11"/>
        <color rgb="FF345474"/>
        <rFont val="Arial"/>
        <family val="2"/>
      </rPr>
      <t xml:space="preserve">Mise en jour
</t>
    </r>
    <r>
      <rPr>
        <sz val="10"/>
        <color rgb="FF345474"/>
        <rFont val="Symbol"/>
        <family val="1"/>
      </rPr>
      <t></t>
    </r>
    <r>
      <rPr>
        <sz val="10"/>
        <color rgb="FF345474"/>
        <rFont val="Times New Roman"/>
        <family val="1"/>
      </rPr>
      <t xml:space="preserve">     </t>
    </r>
    <r>
      <rPr>
        <b/>
        <sz val="11"/>
        <color rgb="FF345474"/>
        <rFont val="Arial"/>
        <family val="2"/>
      </rPr>
      <t xml:space="preserve">Mise en nuit
</t>
    </r>
    <r>
      <rPr>
        <sz val="10"/>
        <color rgb="FF345474"/>
        <rFont val="Symbol"/>
        <family val="1"/>
      </rPr>
      <t></t>
    </r>
    <r>
      <rPr>
        <sz val="10"/>
        <color rgb="FF345474"/>
        <rFont val="Times New Roman"/>
        <family val="1"/>
      </rPr>
      <t xml:space="preserve">     </t>
    </r>
    <r>
      <rPr>
        <b/>
        <sz val="11"/>
        <color rgb="FF345474"/>
        <rFont val="Arial"/>
        <family val="2"/>
      </rPr>
      <t xml:space="preserve">Hygiène partielle
</t>
    </r>
    <r>
      <rPr>
        <sz val="10"/>
        <color rgb="FF345474"/>
        <rFont val="Symbol"/>
        <family val="1"/>
      </rPr>
      <t></t>
    </r>
    <r>
      <rPr>
        <sz val="10"/>
        <color rgb="FF345474"/>
        <rFont val="Times New Roman"/>
        <family val="1"/>
      </rPr>
      <t xml:space="preserve">     </t>
    </r>
    <r>
      <rPr>
        <b/>
        <sz val="11"/>
        <color rgb="FF345474"/>
        <rFont val="Arial"/>
        <family val="2"/>
      </rPr>
      <t>Hygiène complète</t>
    </r>
  </si>
  <si>
    <r>
      <rPr>
        <b/>
        <sz val="12"/>
        <rFont val="Arial"/>
        <family val="2"/>
      </rPr>
      <t xml:space="preserve">Soins au pourtour la colostomie ou de la stomie urinaire, ou les deux </t>
    </r>
    <r>
      <rPr>
        <b/>
        <sz val="11"/>
        <rFont val="Arial"/>
        <family val="2"/>
      </rPr>
      <t xml:space="preserve">(iCLSC:7609)
</t>
    </r>
    <r>
      <rPr>
        <u/>
        <sz val="11"/>
        <rFont val="Arial"/>
        <family val="2"/>
      </rPr>
      <t xml:space="preserve">Les actes suivants sont inclus
</t>
    </r>
    <r>
      <rPr>
        <sz val="11"/>
        <rFont val="MS Gothic"/>
        <family val="3"/>
      </rPr>
      <t xml:space="preserve">☐ </t>
    </r>
    <r>
      <rPr>
        <sz val="11"/>
        <rFont val="Arial"/>
        <family val="2"/>
      </rPr>
      <t xml:space="preserve">Assistance pour se vêtir et dévêtir le bas du corps
</t>
    </r>
    <r>
      <rPr>
        <sz val="11"/>
        <rFont val="MS Gothic"/>
        <family val="3"/>
      </rPr>
      <t xml:space="preserve">☐ </t>
    </r>
    <r>
      <rPr>
        <sz val="11"/>
        <rFont val="Arial"/>
        <family val="2"/>
      </rPr>
      <t xml:space="preserve">Changement de collerette
</t>
    </r>
    <r>
      <rPr>
        <sz val="11"/>
        <rFont val="MS Gothic"/>
        <family val="3"/>
      </rPr>
      <t xml:space="preserve">☐ </t>
    </r>
    <r>
      <rPr>
        <sz val="11"/>
        <rFont val="Arial"/>
        <family val="2"/>
      </rPr>
      <t xml:space="preserve">Changement de protection
</t>
    </r>
    <r>
      <rPr>
        <sz val="11"/>
        <rFont val="MS Gothic"/>
        <family val="3"/>
      </rPr>
      <t xml:space="preserve">☐ </t>
    </r>
    <r>
      <rPr>
        <sz val="11"/>
        <rFont val="Arial"/>
        <family val="2"/>
      </rPr>
      <t>Assistance aux transferts requis pour le soin</t>
    </r>
  </si>
  <si>
    <r>
      <rPr>
        <sz val="11"/>
        <color rgb="FF345474"/>
        <rFont val="Arial"/>
        <family val="2"/>
      </rPr>
      <t>Selon la recommandation professionnelle</t>
    </r>
  </si>
  <si>
    <r>
      <rPr>
        <b/>
        <sz val="11"/>
        <color rgb="FF345474"/>
        <rFont val="Arial"/>
        <family val="2"/>
      </rPr>
      <t xml:space="preserve">Opérationnalisation
</t>
    </r>
    <r>
      <rPr>
        <sz val="11"/>
        <color rgb="FF345474"/>
        <rFont val="Arial"/>
        <family val="2"/>
      </rPr>
      <t xml:space="preserve">Activité de soins non règlementés, n’a pas à être confié.
</t>
    </r>
    <r>
      <rPr>
        <sz val="11"/>
        <color rgb="FF345474"/>
        <rFont val="Arial"/>
        <family val="2"/>
      </rPr>
      <t>Se référer aux règles de l’établissement pour savoir si des directives d’un professionnel habilité doivent être transmises pour la réalisation sécuritaire du soin.</t>
    </r>
  </si>
  <si>
    <r>
      <rPr>
        <b/>
        <sz val="12"/>
        <rFont val="Arial"/>
        <family val="2"/>
      </rPr>
      <t xml:space="preserve">Installation d’un condom urinaire </t>
    </r>
    <r>
      <rPr>
        <b/>
        <sz val="11"/>
        <rFont val="Arial"/>
        <family val="2"/>
      </rPr>
      <t xml:space="preserve">(iCLSC:7609)
</t>
    </r>
    <r>
      <rPr>
        <u/>
        <sz val="11"/>
        <rFont val="Arial"/>
        <family val="2"/>
      </rPr>
      <t xml:space="preserve">Les actes suivants sont inclus
</t>
    </r>
    <r>
      <rPr>
        <sz val="11"/>
        <rFont val="MS Gothic"/>
        <family val="3"/>
      </rPr>
      <t xml:space="preserve">☐ </t>
    </r>
    <r>
      <rPr>
        <sz val="11"/>
        <rFont val="Arial"/>
        <family val="2"/>
      </rPr>
      <t xml:space="preserve">Assistance pour se vêtir et dévêtir le bas du corps
</t>
    </r>
    <r>
      <rPr>
        <sz val="11"/>
        <rFont val="MS Gothic"/>
        <family val="3"/>
      </rPr>
      <t xml:space="preserve">☐ </t>
    </r>
    <r>
      <rPr>
        <sz val="11"/>
        <rFont val="Arial"/>
        <family val="2"/>
      </rPr>
      <t xml:space="preserve">Hygiène génitale et du siège
</t>
    </r>
    <r>
      <rPr>
        <sz val="11"/>
        <rFont val="MS Gothic"/>
        <family val="3"/>
      </rPr>
      <t xml:space="preserve">☐ </t>
    </r>
    <r>
      <rPr>
        <sz val="11"/>
        <rFont val="Arial"/>
        <family val="2"/>
      </rPr>
      <t>Assistance aux transferts requis pour le soin</t>
    </r>
  </si>
  <si>
    <r>
      <rPr>
        <b/>
        <sz val="12"/>
        <rFont val="Arial"/>
        <family val="2"/>
      </rPr>
      <t xml:space="preserve">Vidange et entretien d’un système de drainage d’urine et installation de sac collecteur </t>
    </r>
    <r>
      <rPr>
        <b/>
        <sz val="11"/>
        <rFont val="Arial"/>
        <family val="2"/>
      </rPr>
      <t xml:space="preserve">(iCLSC:7609)
</t>
    </r>
    <r>
      <rPr>
        <u/>
        <sz val="11"/>
        <rFont val="Arial"/>
        <family val="2"/>
      </rPr>
      <t xml:space="preserve">Les actes suivants sont inclus
</t>
    </r>
    <r>
      <rPr>
        <sz val="11"/>
        <rFont val="MS Gothic"/>
        <family val="3"/>
      </rPr>
      <t xml:space="preserve">☐ </t>
    </r>
    <r>
      <rPr>
        <sz val="11"/>
        <rFont val="Arial"/>
        <family val="2"/>
      </rPr>
      <t xml:space="preserve">Assistance pour se vêtir et dévêtir le bas du corps
</t>
    </r>
    <r>
      <rPr>
        <sz val="11"/>
        <rFont val="MS Gothic"/>
        <family val="3"/>
      </rPr>
      <t xml:space="preserve">☐ </t>
    </r>
    <r>
      <rPr>
        <sz val="11"/>
        <rFont val="Arial"/>
        <family val="2"/>
      </rPr>
      <t xml:space="preserve">Accompagnement à la toilette ou à la chaise d’aisance
</t>
    </r>
    <r>
      <rPr>
        <sz val="11"/>
        <rFont val="MS Gothic"/>
        <family val="3"/>
      </rPr>
      <t xml:space="preserve">☐ </t>
    </r>
    <r>
      <rPr>
        <sz val="11"/>
        <rFont val="Arial"/>
        <family val="2"/>
      </rPr>
      <t>Assistance aux transferts requis pour le soin</t>
    </r>
  </si>
  <si>
    <r>
      <rPr>
        <i/>
        <sz val="11"/>
        <rFont val="Arial"/>
        <family val="2"/>
      </rPr>
      <t>Maximum 2 fois par jour</t>
    </r>
  </si>
  <si>
    <r>
      <rPr>
        <b/>
        <sz val="11"/>
        <color rgb="FF345474"/>
        <rFont val="Arial"/>
        <family val="2"/>
      </rPr>
      <t xml:space="preserve">Opérationnalisation
</t>
    </r>
    <r>
      <rPr>
        <sz val="11"/>
        <color rgb="FF345474"/>
        <rFont val="Arial"/>
        <family val="2"/>
      </rPr>
      <t>Activité de soins non règlementés, n’a pas à être confié</t>
    </r>
    <r>
      <rPr>
        <sz val="12"/>
        <color rgb="FF345474"/>
        <rFont val="Arial"/>
        <family val="2"/>
      </rPr>
      <t>.</t>
    </r>
  </si>
  <si>
    <r>
      <rPr>
        <b/>
        <sz val="12"/>
        <color rgb="FF345474"/>
        <rFont val="Arial"/>
        <family val="2"/>
      </rPr>
      <t>Activités de soins règlementées ou non</t>
    </r>
  </si>
  <si>
    <r>
      <rPr>
        <b/>
        <sz val="12"/>
        <color rgb="FFFFFFFF"/>
        <rFont val="Arial"/>
        <family val="2"/>
      </rPr>
      <t>Descriptions des actes</t>
    </r>
  </si>
  <si>
    <r>
      <rPr>
        <i/>
        <sz val="11"/>
        <rFont val="Arial"/>
        <family val="2"/>
      </rPr>
      <t>Maximum 4 fois par jour</t>
    </r>
  </si>
  <si>
    <r>
      <rPr>
        <b/>
        <sz val="11"/>
        <color rgb="FF345474"/>
        <rFont val="Arial"/>
        <family val="2"/>
      </rPr>
      <t xml:space="preserve">Distribution de la médication </t>
    </r>
    <r>
      <rPr>
        <b/>
        <sz val="11"/>
        <rFont val="Arial"/>
        <family val="2"/>
      </rPr>
      <t xml:space="preserve">(iCLSC:7919)
</t>
    </r>
    <r>
      <rPr>
        <sz val="11"/>
        <rFont val="Arial"/>
        <family val="2"/>
      </rPr>
      <t>Voie orale, topique, transdermique, nasale, inhalation (pompes, gouttes,   crème,   timbres,   vaporisateurs   nasaux,   etc.),   inclut l’insuline et les PRN.</t>
    </r>
  </si>
  <si>
    <r>
      <rPr>
        <b/>
        <sz val="11"/>
        <color rgb="FF345474"/>
        <rFont val="Arial"/>
        <family val="2"/>
      </rPr>
      <t xml:space="preserve">Opérationnalisation
</t>
    </r>
    <r>
      <rPr>
        <sz val="11"/>
        <color rgb="FF345474"/>
        <rFont val="Arial"/>
        <family val="2"/>
      </rPr>
      <t xml:space="preserve">Admissible seulement sous la recommandation d’un professionnel.
</t>
    </r>
    <r>
      <rPr>
        <sz val="11"/>
        <color rgb="FF345474"/>
        <rFont val="Arial"/>
        <family val="2"/>
      </rPr>
      <t>Activité de soins non règlementé et n’a pas à être confié par un professionnel habilité.</t>
    </r>
  </si>
  <si>
    <r>
      <rPr>
        <b/>
        <sz val="11"/>
        <rFont val="Arial"/>
        <family val="2"/>
      </rPr>
      <t xml:space="preserve">Installation et retrait CPAP et BiPAP  (iCLSC:7920)
</t>
    </r>
    <r>
      <rPr>
        <sz val="11"/>
        <rFont val="MS Gothic"/>
        <family val="3"/>
      </rPr>
      <t xml:space="preserve">☐ </t>
    </r>
    <r>
      <rPr>
        <sz val="11"/>
        <rFont val="Arial"/>
        <family val="2"/>
      </rPr>
      <t xml:space="preserve">CPAP ou  </t>
    </r>
    <r>
      <rPr>
        <sz val="11"/>
        <rFont val="MS Gothic"/>
        <family val="3"/>
      </rPr>
      <t xml:space="preserve">☐ </t>
    </r>
    <r>
      <rPr>
        <sz val="11"/>
        <rFont val="Arial"/>
        <family val="2"/>
      </rPr>
      <t xml:space="preserve">BiPAP
</t>
    </r>
    <r>
      <rPr>
        <u/>
        <sz val="11"/>
        <rFont val="Arial"/>
        <family val="2"/>
      </rPr>
      <t xml:space="preserve">Les actes suivants sont inclus
</t>
    </r>
    <r>
      <rPr>
        <sz val="11"/>
        <rFont val="MS Gothic"/>
        <family val="3"/>
      </rPr>
      <t>☐</t>
    </r>
    <r>
      <rPr>
        <sz val="11"/>
        <rFont val="Arial"/>
        <family val="2"/>
      </rPr>
      <t xml:space="preserve">Installation
</t>
    </r>
    <r>
      <rPr>
        <sz val="11"/>
        <rFont val="MS Gothic"/>
        <family val="3"/>
      </rPr>
      <t>☐</t>
    </r>
    <r>
      <rPr>
        <sz val="11"/>
        <rFont val="Arial"/>
        <family val="2"/>
      </rPr>
      <t xml:space="preserve">Retrait
</t>
    </r>
    <r>
      <rPr>
        <sz val="11"/>
        <rFont val="MS Gothic"/>
        <family val="3"/>
      </rPr>
      <t>☐</t>
    </r>
    <r>
      <rPr>
        <sz val="11"/>
        <rFont val="Arial"/>
        <family val="2"/>
      </rPr>
      <t>Entretien et nettoyage du masque</t>
    </r>
  </si>
  <si>
    <r>
      <rPr>
        <b/>
        <sz val="11"/>
        <color rgb="FF345474"/>
        <rFont val="Arial"/>
        <family val="2"/>
      </rPr>
      <t xml:space="preserve">Opérationnalisation
</t>
    </r>
    <r>
      <rPr>
        <sz val="11"/>
        <color rgb="FF345474"/>
        <rFont val="Arial"/>
        <family val="2"/>
      </rPr>
      <t>Activité de soins non règlementés, n’a pas à être confié.</t>
    </r>
  </si>
  <si>
    <r>
      <rPr>
        <b/>
        <sz val="12"/>
        <rFont val="Arial"/>
        <family val="2"/>
      </rPr>
      <t xml:space="preserve">Administration de l’oxygène par masque ou lunette nasale </t>
    </r>
    <r>
      <rPr>
        <b/>
        <sz val="11"/>
        <rFont val="Arial"/>
        <family val="2"/>
      </rPr>
      <t xml:space="preserve">(iCLSC:7920)
</t>
    </r>
    <r>
      <rPr>
        <u/>
        <sz val="11"/>
        <rFont val="Arial"/>
        <family val="2"/>
      </rPr>
      <t xml:space="preserve">Les actes suivants sont inclus
</t>
    </r>
    <r>
      <rPr>
        <sz val="11"/>
        <rFont val="MS Gothic"/>
        <family val="3"/>
      </rPr>
      <t xml:space="preserve">☐ </t>
    </r>
    <r>
      <rPr>
        <sz val="11"/>
        <rFont val="Arial"/>
        <family val="2"/>
      </rPr>
      <t xml:space="preserve">Installation du masque ou de la lunette nasale
</t>
    </r>
    <r>
      <rPr>
        <sz val="11"/>
        <rFont val="MS Gothic"/>
        <family val="3"/>
      </rPr>
      <t xml:space="preserve">☐ </t>
    </r>
    <r>
      <rPr>
        <sz val="11"/>
        <rFont val="Arial"/>
        <family val="2"/>
      </rPr>
      <t xml:space="preserve">Retrait du masque ou de la lunette nasale
</t>
    </r>
    <r>
      <rPr>
        <sz val="11"/>
        <rFont val="MS Gothic"/>
        <family val="3"/>
      </rPr>
      <t xml:space="preserve">☐ </t>
    </r>
    <r>
      <rPr>
        <sz val="11"/>
        <rFont val="Arial"/>
        <family val="2"/>
      </rPr>
      <t xml:space="preserve">Entretien d’usage du concentrateur (humidité, etc.)
</t>
    </r>
    <r>
      <rPr>
        <sz val="11"/>
        <rFont val="MS Gothic"/>
        <family val="3"/>
      </rPr>
      <t xml:space="preserve">☐ </t>
    </r>
    <r>
      <rPr>
        <sz val="11"/>
        <rFont val="Arial"/>
        <family val="2"/>
      </rPr>
      <t xml:space="preserve">Changement lunette nasale aux fréquences indiquées
</t>
    </r>
    <r>
      <rPr>
        <sz val="11"/>
        <rFont val="MS Gothic"/>
        <family val="3"/>
      </rPr>
      <t xml:space="preserve">☐ </t>
    </r>
    <r>
      <rPr>
        <sz val="11"/>
        <rFont val="Arial"/>
        <family val="2"/>
      </rPr>
      <t>Remplissage des cylindres via la station de remplissage</t>
    </r>
  </si>
  <si>
    <r>
      <rPr>
        <b/>
        <sz val="12"/>
        <rFont val="Arial"/>
        <family val="2"/>
      </rPr>
      <t xml:space="preserve">Prise de signes vitaux </t>
    </r>
    <r>
      <rPr>
        <b/>
        <sz val="11"/>
        <rFont val="Arial"/>
        <family val="2"/>
      </rPr>
      <t xml:space="preserve">(iCLSC:6703)
</t>
    </r>
    <r>
      <rPr>
        <u/>
        <sz val="11"/>
        <rFont val="Arial"/>
        <family val="2"/>
      </rPr>
      <t xml:space="preserve">Les actes suivants sont inclus
</t>
    </r>
    <r>
      <rPr>
        <sz val="11"/>
        <rFont val="MS Gothic"/>
        <family val="3"/>
      </rPr>
      <t xml:space="preserve">☐ </t>
    </r>
    <r>
      <rPr>
        <sz val="11"/>
        <rFont val="Arial"/>
        <family val="2"/>
      </rPr>
      <t xml:space="preserve">Prise de tension artérielle
</t>
    </r>
    <r>
      <rPr>
        <sz val="11"/>
        <rFont val="MS Gothic"/>
        <family val="3"/>
      </rPr>
      <t xml:space="preserve">☐ </t>
    </r>
    <r>
      <rPr>
        <sz val="11"/>
        <rFont val="Arial"/>
        <family val="2"/>
      </rPr>
      <t xml:space="preserve">Prise de pouls
</t>
    </r>
    <r>
      <rPr>
        <sz val="11"/>
        <rFont val="MS Gothic"/>
        <family val="3"/>
      </rPr>
      <t xml:space="preserve">☐ </t>
    </r>
    <r>
      <rPr>
        <sz val="11"/>
        <rFont val="Arial"/>
        <family val="2"/>
      </rPr>
      <t>Prise de température</t>
    </r>
  </si>
  <si>
    <r>
      <rPr>
        <sz val="11"/>
        <rFont val="Arial"/>
        <family val="2"/>
      </rPr>
      <t>Selon la recommandation professionnelle ou la prescription</t>
    </r>
  </si>
  <si>
    <r>
      <rPr>
        <b/>
        <sz val="12"/>
        <rFont val="Arial"/>
        <family val="2"/>
      </rPr>
      <t xml:space="preserve">Prise de glycémie (sans administration d’insuline)
</t>
    </r>
    <r>
      <rPr>
        <b/>
        <sz val="11"/>
        <rFont val="Arial"/>
        <family val="2"/>
      </rPr>
      <t>(iCLSC:6700)</t>
    </r>
  </si>
  <si>
    <r>
      <rPr>
        <sz val="11"/>
        <rFont val="Arial"/>
        <family val="2"/>
      </rPr>
      <t>5 minutes</t>
    </r>
  </si>
  <si>
    <r>
      <rPr>
        <i/>
        <sz val="11"/>
        <rFont val="Arial"/>
        <family val="2"/>
      </rPr>
      <t>Selon la prescription ou la recommandation professionnelle</t>
    </r>
  </si>
  <si>
    <r>
      <rPr>
        <b/>
        <sz val="11"/>
        <color rgb="FF345474"/>
        <rFont val="Arial"/>
        <family val="2"/>
      </rPr>
      <t xml:space="preserve">Opérationnalisation
</t>
    </r>
    <r>
      <rPr>
        <sz val="11"/>
        <color rgb="FF345474"/>
        <rFont val="Arial"/>
        <family val="2"/>
      </rPr>
      <t>Activité de soins non règlementés, n’a pas à être confié</t>
    </r>
    <r>
      <rPr>
        <sz val="11"/>
        <color rgb="FFFF0000"/>
        <rFont val="Arial"/>
        <family val="2"/>
      </rPr>
      <t>.</t>
    </r>
  </si>
  <si>
    <r>
      <rPr>
        <b/>
        <sz val="12"/>
        <rFont val="Arial"/>
        <family val="2"/>
      </rPr>
      <t xml:space="preserve">Changement de pansement sec ou de pellicule adhésive transparente </t>
    </r>
    <r>
      <rPr>
        <b/>
        <sz val="11"/>
        <rFont val="Arial"/>
        <family val="2"/>
      </rPr>
      <t>(iCLSC: 7919)</t>
    </r>
  </si>
  <si>
    <r>
      <rPr>
        <b/>
        <sz val="12"/>
        <color rgb="FF345474"/>
        <rFont val="Arial"/>
        <family val="2"/>
      </rPr>
      <t>Mobilité</t>
    </r>
  </si>
  <si>
    <r>
      <rPr>
        <b/>
        <sz val="12"/>
        <rFont val="Arial"/>
        <family val="2"/>
      </rPr>
      <t xml:space="preserve">Assistance aux transferts et aux déplacements
</t>
    </r>
    <r>
      <rPr>
        <b/>
        <sz val="11"/>
        <rFont val="Arial"/>
        <family val="2"/>
      </rPr>
      <t xml:space="preserve">(iCLSC:7651)
</t>
    </r>
    <r>
      <rPr>
        <sz val="11"/>
        <rFont val="MS Gothic"/>
        <family val="3"/>
      </rPr>
      <t xml:space="preserve">☐ </t>
    </r>
    <r>
      <rPr>
        <b/>
        <sz val="11"/>
        <rFont val="Arial"/>
        <family val="2"/>
      </rPr>
      <t xml:space="preserve">Rehaussement :
</t>
    </r>
    <r>
      <rPr>
        <sz val="11"/>
        <rFont val="MS Gothic"/>
        <family val="3"/>
      </rPr>
      <t xml:space="preserve">☐ </t>
    </r>
    <r>
      <rPr>
        <sz val="11"/>
        <color rgb="FF345474"/>
        <rFont val="Arial"/>
        <family val="2"/>
      </rPr>
      <t xml:space="preserve">Soins effectués à l’aide de deux intervenants (selon la recommandation professionnelle)
</t>
    </r>
    <r>
      <rPr>
        <u/>
        <sz val="11"/>
        <rFont val="Arial"/>
        <family val="2"/>
      </rPr>
      <t xml:space="preserve">Les actes suivants sont inclus
</t>
    </r>
    <r>
      <rPr>
        <sz val="11"/>
        <rFont val="MS Gothic"/>
        <family val="3"/>
      </rPr>
      <t xml:space="preserve">☐ </t>
    </r>
    <r>
      <rPr>
        <sz val="11"/>
        <rFont val="Arial"/>
        <family val="2"/>
      </rPr>
      <t xml:space="preserve">Assistance aux transferts
</t>
    </r>
    <r>
      <rPr>
        <sz val="11"/>
        <rFont val="MS Gothic"/>
        <family val="3"/>
      </rPr>
      <t xml:space="preserve">☐ </t>
    </r>
    <r>
      <rPr>
        <sz val="11"/>
        <rFont val="Arial"/>
        <family val="2"/>
      </rPr>
      <t xml:space="preserve">Assistance aux déplacements
</t>
    </r>
    <r>
      <rPr>
        <b/>
        <sz val="11"/>
        <color rgb="FF345474"/>
        <rFont val="Arial"/>
        <family val="2"/>
      </rPr>
      <t xml:space="preserve">Opérationnalisation
</t>
    </r>
    <r>
      <rPr>
        <sz val="11"/>
        <color rgb="FF345474"/>
        <rFont val="Arial"/>
        <family val="2"/>
      </rPr>
      <t xml:space="preserve">Les services d’aide aux transferts </t>
    </r>
    <r>
      <rPr>
        <b/>
        <sz val="11"/>
        <color rgb="FF345474"/>
        <rFont val="Arial"/>
        <family val="2"/>
      </rPr>
      <t xml:space="preserve">sont déjà inclus </t>
    </r>
    <r>
      <rPr>
        <sz val="11"/>
        <color rgb="FF345474"/>
        <rFont val="Arial"/>
        <family val="2"/>
      </rPr>
      <t xml:space="preserve">dans les prestations suivantes :
</t>
    </r>
    <r>
      <rPr>
        <sz val="10"/>
        <color rgb="FF345474"/>
        <rFont val="Symbol"/>
        <family val="1"/>
      </rPr>
      <t></t>
    </r>
    <r>
      <rPr>
        <sz val="10"/>
        <color rgb="FF345474"/>
        <rFont val="Times New Roman"/>
        <family val="1"/>
      </rPr>
      <t xml:space="preserve">     </t>
    </r>
    <r>
      <rPr>
        <b/>
        <sz val="11"/>
        <color rgb="FF345474"/>
        <rFont val="Arial"/>
        <family val="2"/>
      </rPr>
      <t xml:space="preserve">Mise en jour
</t>
    </r>
    <r>
      <rPr>
        <sz val="10"/>
        <color rgb="FF345474"/>
        <rFont val="Symbol"/>
        <family val="1"/>
      </rPr>
      <t></t>
    </r>
    <r>
      <rPr>
        <sz val="10"/>
        <color rgb="FF345474"/>
        <rFont val="Times New Roman"/>
        <family val="1"/>
      </rPr>
      <t xml:space="preserve">     </t>
    </r>
    <r>
      <rPr>
        <b/>
        <sz val="11"/>
        <color rgb="FF345474"/>
        <rFont val="Arial"/>
        <family val="2"/>
      </rPr>
      <t xml:space="preserve">Mise en nuit
</t>
    </r>
    <r>
      <rPr>
        <sz val="10"/>
        <color rgb="FF345474"/>
        <rFont val="Symbol"/>
        <family val="1"/>
      </rPr>
      <t></t>
    </r>
    <r>
      <rPr>
        <sz val="10"/>
        <color rgb="FF345474"/>
        <rFont val="Times New Roman"/>
        <family val="1"/>
      </rPr>
      <t xml:space="preserve">     </t>
    </r>
    <r>
      <rPr>
        <b/>
        <sz val="11"/>
        <color rgb="FF345474"/>
        <rFont val="Arial"/>
        <family val="2"/>
      </rPr>
      <t xml:space="preserve">Hygiène partielle
</t>
    </r>
    <r>
      <rPr>
        <sz val="10"/>
        <color rgb="FF345474"/>
        <rFont val="Symbol"/>
        <family val="1"/>
      </rPr>
      <t></t>
    </r>
    <r>
      <rPr>
        <sz val="10"/>
        <color rgb="FF345474"/>
        <rFont val="Times New Roman"/>
        <family val="1"/>
      </rPr>
      <t xml:space="preserve">     </t>
    </r>
    <r>
      <rPr>
        <b/>
        <sz val="11"/>
        <color rgb="FF345474"/>
        <rFont val="Arial"/>
        <family val="2"/>
      </rPr>
      <t xml:space="preserve">Hygiène complète
</t>
    </r>
    <r>
      <rPr>
        <sz val="10"/>
        <color rgb="FF345474"/>
        <rFont val="Symbol"/>
        <family val="1"/>
      </rPr>
      <t></t>
    </r>
    <r>
      <rPr>
        <sz val="10"/>
        <color rgb="FF345474"/>
        <rFont val="Times New Roman"/>
        <family val="1"/>
      </rPr>
      <t xml:space="preserve">     </t>
    </r>
    <r>
      <rPr>
        <b/>
        <sz val="11"/>
        <color rgb="FF345474"/>
        <rFont val="Arial"/>
        <family val="2"/>
      </rPr>
      <t xml:space="preserve">Assistance à l’utilisation de la toilette ou de la chaise d’aisance ou bassine ou changement de culotte de protection
</t>
    </r>
    <r>
      <rPr>
        <sz val="10"/>
        <color rgb="FF345474"/>
        <rFont val="Symbol"/>
        <family val="1"/>
      </rPr>
      <t></t>
    </r>
    <r>
      <rPr>
        <sz val="10"/>
        <color rgb="FF345474"/>
        <rFont val="Times New Roman"/>
        <family val="1"/>
      </rPr>
      <t xml:space="preserve">     </t>
    </r>
    <r>
      <rPr>
        <b/>
        <sz val="11"/>
        <color rgb="FF345474"/>
        <rFont val="Arial"/>
        <family val="2"/>
      </rPr>
      <t xml:space="preserve">Cédule urinaire
</t>
    </r>
    <r>
      <rPr>
        <sz val="10"/>
        <color rgb="FF345474"/>
        <rFont val="Symbol"/>
        <family val="1"/>
      </rPr>
      <t></t>
    </r>
    <r>
      <rPr>
        <sz val="10"/>
        <color rgb="FF345474"/>
        <rFont val="Times New Roman"/>
        <family val="1"/>
      </rPr>
      <t xml:space="preserve">     </t>
    </r>
    <r>
      <rPr>
        <b/>
        <sz val="11"/>
        <color rgb="FF345474"/>
        <rFont val="Arial"/>
        <family val="2"/>
      </rPr>
      <t xml:space="preserve">Soins au pourtour des stomies, installation de condom urinaire, vidange et entretien du sac collecteur
</t>
    </r>
    <r>
      <rPr>
        <sz val="11"/>
        <color rgb="FF345474"/>
        <rFont val="Arial"/>
        <family val="2"/>
      </rPr>
      <t xml:space="preserve">Ce service ne </t>
    </r>
    <r>
      <rPr>
        <b/>
        <sz val="11"/>
        <color rgb="FF345474"/>
        <rFont val="Arial"/>
        <family val="2"/>
      </rPr>
      <t xml:space="preserve">peut pas être ajouté </t>
    </r>
    <r>
      <rPr>
        <sz val="11"/>
        <color rgb="FF345474"/>
        <rFont val="Arial"/>
        <family val="2"/>
      </rPr>
      <t xml:space="preserve">séparément si l’un des services ci-dessus est déjà demandé.
</t>
    </r>
    <r>
      <rPr>
        <b/>
        <sz val="11"/>
        <color rgb="FF345474"/>
        <rFont val="Arial"/>
        <family val="2"/>
      </rPr>
      <t xml:space="preserve">Cas particulier : aide aux déplacements de l’unité locative du résident à la salle à manger.
</t>
    </r>
    <r>
      <rPr>
        <sz val="11"/>
        <color rgb="FF345474"/>
        <rFont val="Arial"/>
        <family val="2"/>
      </rPr>
      <t xml:space="preserve">L’aide aux déplacements est admissible uniquement si l’usager </t>
    </r>
    <r>
      <rPr>
        <b/>
        <u/>
        <sz val="11"/>
        <color rgb="FF345474"/>
        <rFont val="Arial"/>
        <family val="2"/>
      </rPr>
      <t>requiert  un  accompagnement  individuel  (en  1  pour  1)  et</t>
    </r>
    <r>
      <rPr>
        <b/>
        <sz val="11"/>
        <color rgb="FF345474"/>
        <rFont val="Arial"/>
        <family val="2"/>
      </rPr>
      <t xml:space="preserve"> </t>
    </r>
    <r>
      <rPr>
        <b/>
        <u/>
        <sz val="11"/>
        <color rgb="FF345474"/>
        <rFont val="Arial"/>
        <family val="2"/>
      </rPr>
      <t>continu   </t>
    </r>
    <r>
      <rPr>
        <sz val="11"/>
        <color rgb="FF345474"/>
        <rFont val="Arial"/>
        <family val="2"/>
      </rPr>
      <t>pour   effectuer   la   tâche   de   manière   sécuritaire, conformément à la recommandation d’un professionnel.
La balise de 15 minutes comprend le déplacement aller-retour entre la salle à manger et l’unité locative du résident.</t>
    </r>
  </si>
  <si>
    <r>
      <rPr>
        <sz val="11"/>
        <rFont val="Arial"/>
        <family val="2"/>
      </rPr>
      <t xml:space="preserve">Maximum 4 fois par jour
</t>
    </r>
    <r>
      <rPr>
        <sz val="11"/>
        <color rgb="FF345474"/>
        <rFont val="Arial"/>
        <family val="2"/>
      </rPr>
      <t xml:space="preserve">Si le besoin est </t>
    </r>
    <r>
      <rPr>
        <b/>
        <u/>
        <sz val="11"/>
        <color rgb="FF345474"/>
        <rFont val="Arial"/>
        <family val="2"/>
      </rPr>
      <t>exclusivement</t>
    </r>
    <r>
      <rPr>
        <b/>
        <sz val="11"/>
        <color rgb="FF345474"/>
        <rFont val="Arial"/>
        <family val="2"/>
      </rPr>
      <t xml:space="preserve"> </t>
    </r>
    <r>
      <rPr>
        <sz val="11"/>
        <color rgb="FF345474"/>
        <rFont val="Arial"/>
        <family val="2"/>
      </rPr>
      <t>pour les déplacements à la salle à manger, le maximum est de 3 fois par jour</t>
    </r>
  </si>
  <si>
    <r>
      <rPr>
        <b/>
        <sz val="12"/>
        <color rgb="FF345474"/>
        <rFont val="Arial"/>
        <family val="2"/>
      </rPr>
      <t>Surveillance</t>
    </r>
  </si>
  <si>
    <r>
      <rPr>
        <b/>
        <sz val="12"/>
        <rFont val="Arial"/>
        <family val="2"/>
      </rPr>
      <t>Surveillance/encadrement spécifique (</t>
    </r>
    <r>
      <rPr>
        <b/>
        <sz val="11"/>
        <rFont val="Arial"/>
        <family val="2"/>
      </rPr>
      <t xml:space="preserve">iCLSC:7612)
</t>
    </r>
    <r>
      <rPr>
        <sz val="11"/>
        <rFont val="Arial"/>
        <family val="2"/>
      </rPr>
      <t xml:space="preserve">À déterminer selon le jugement clinique lors de l’évaluation de la situation de l’usager.
</t>
    </r>
    <r>
      <rPr>
        <sz val="11"/>
        <rFont val="Arial"/>
        <family val="2"/>
      </rPr>
      <t xml:space="preserve">En ajout à ce que prévoit le règlement sur la certification des RPA et du seuil minimal prévue pour la catégorie de RPA. Il </t>
    </r>
    <r>
      <rPr>
        <sz val="11"/>
        <color rgb="FF345474"/>
        <rFont val="Arial"/>
        <family val="2"/>
      </rPr>
      <t xml:space="preserve">oblige la présence de personnes responsables de répondre aux cloches d’appel, sans distinction par rapport à de l’encadrement ou de la
</t>
    </r>
    <r>
      <rPr>
        <sz val="11"/>
        <color rgb="FF345474"/>
        <rFont val="Arial"/>
        <family val="2"/>
      </rPr>
      <t>surveillance spécifique.</t>
    </r>
  </si>
  <si>
    <r>
      <rPr>
        <sz val="11"/>
        <rFont val="Arial"/>
        <family val="2"/>
      </rPr>
      <t xml:space="preserve">Selon les heures convenues
</t>
    </r>
    <r>
      <rPr>
        <i/>
        <sz val="11"/>
        <color rgb="FF345474"/>
        <rFont val="Arial"/>
        <family val="2"/>
      </rPr>
      <t>Sous forme de blocs de temps globaux par jour</t>
    </r>
  </si>
  <si>
    <r>
      <rPr>
        <sz val="11"/>
        <rFont val="Arial"/>
        <family val="2"/>
      </rPr>
      <t>Selon la recommandation professionnelle</t>
    </r>
  </si>
  <si>
    <r>
      <rPr>
        <b/>
        <sz val="11"/>
        <color rgb="FF345474"/>
        <rFont val="Arial"/>
        <family val="2"/>
      </rPr>
      <t xml:space="preserve">Opérationnalisation
</t>
    </r>
    <r>
      <rPr>
        <sz val="11"/>
        <color rgb="FF345474"/>
        <rFont val="Arial"/>
        <family val="2"/>
      </rPr>
      <t xml:space="preserve">La  surveillance  ou  l’encadrement  spécifique  peut  être  accordé uniquement lorsque cela constitue la seule solution pour assurer la sécurité de l’usager. Il s’agit d’une mesure de dernier recours, applicable dans les situations suivantes :
</t>
    </r>
    <r>
      <rPr>
        <sz val="10"/>
        <color rgb="FF345474"/>
        <rFont val="Symbol"/>
        <family val="1"/>
      </rPr>
      <t></t>
    </r>
    <r>
      <rPr>
        <sz val="10"/>
        <color rgb="FF345474"/>
        <rFont val="Times New Roman"/>
        <family val="1"/>
      </rPr>
      <t xml:space="preserve">     </t>
    </r>
    <r>
      <rPr>
        <sz val="11"/>
        <color rgb="FF345474"/>
        <rFont val="Arial"/>
        <family val="2"/>
      </rPr>
      <t xml:space="preserve">Présence de SCPD (symptômes comportementaux et psychologiques liés à la démence)
</t>
    </r>
    <r>
      <rPr>
        <sz val="10"/>
        <color rgb="FF345474"/>
        <rFont val="Symbol"/>
        <family val="1"/>
      </rPr>
      <t></t>
    </r>
    <r>
      <rPr>
        <sz val="10"/>
        <color rgb="FF345474"/>
        <rFont val="Times New Roman"/>
        <family val="1"/>
      </rPr>
      <t xml:space="preserve">     </t>
    </r>
    <r>
      <rPr>
        <sz val="11"/>
        <color rgb="FF345474"/>
        <rFont val="Arial"/>
        <family val="2"/>
      </rPr>
      <t xml:space="preserve">Enjeux comportementaux reliés à un trouble de santé mentale ou une déficience intellectuelle
</t>
    </r>
    <r>
      <rPr>
        <sz val="10"/>
        <color rgb="FF345474"/>
        <rFont val="Symbol"/>
        <family val="1"/>
      </rPr>
      <t></t>
    </r>
    <r>
      <rPr>
        <sz val="10"/>
        <color rgb="FF345474"/>
        <rFont val="Times New Roman"/>
        <family val="1"/>
      </rPr>
      <t xml:space="preserve">     </t>
    </r>
    <r>
      <rPr>
        <sz val="11"/>
        <color rgb="FF345474"/>
        <rFont val="Arial"/>
        <family val="2"/>
      </rPr>
      <t xml:space="preserve">Risque élevé de chute
</t>
    </r>
    <r>
      <rPr>
        <sz val="10"/>
        <color rgb="FF345474"/>
        <rFont val="Symbol"/>
        <family val="1"/>
      </rPr>
      <t></t>
    </r>
    <r>
      <rPr>
        <sz val="10"/>
        <color rgb="FF345474"/>
        <rFont val="Times New Roman"/>
        <family val="1"/>
      </rPr>
      <t xml:space="preserve">     </t>
    </r>
    <r>
      <rPr>
        <sz val="11"/>
        <color rgb="FF345474"/>
        <rFont val="Arial"/>
        <family val="2"/>
      </rPr>
      <t xml:space="preserve">Incapacité à utiliser le système d’appel à l’aide
</t>
    </r>
    <r>
      <rPr>
        <sz val="10"/>
        <color rgb="FF345474"/>
        <rFont val="Symbol"/>
        <family val="1"/>
      </rPr>
      <t></t>
    </r>
    <r>
      <rPr>
        <sz val="10"/>
        <color rgb="FF345474"/>
        <rFont val="Times New Roman"/>
        <family val="1"/>
      </rPr>
      <t xml:space="preserve">     </t>
    </r>
    <r>
      <rPr>
        <sz val="11"/>
        <color rgb="FF345474"/>
        <rFont val="Arial"/>
        <family val="2"/>
      </rPr>
      <t xml:space="preserve">Autres situations nécessitant une supervision pour la sécurité
</t>
    </r>
    <r>
      <rPr>
        <sz val="11"/>
        <color rgb="FF345474"/>
        <rFont val="Arial"/>
        <family val="2"/>
      </rPr>
      <t xml:space="preserve">Les services de surveillance et d’encadrement doivent être déterminés en cohérence avec le plan d’intervention de l’usager.
</t>
    </r>
    <r>
      <rPr>
        <sz val="11"/>
        <color rgb="FF345474"/>
        <rFont val="Arial"/>
        <family val="2"/>
      </rPr>
      <t>Se   référer   aux  critères  de  l’établissement,  cas   échéant   où applicable.</t>
    </r>
  </si>
  <si>
    <r>
      <rPr>
        <b/>
        <sz val="12"/>
        <color rgb="FF345474"/>
        <rFont val="Arial"/>
        <family val="2"/>
      </rPr>
      <t>Rehaussement</t>
    </r>
  </si>
  <si>
    <r>
      <rPr>
        <sz val="11"/>
        <rFont val="Arial"/>
        <family val="2"/>
      </rPr>
      <t>Selon les heures convenues</t>
    </r>
  </si>
  <si>
    <r>
      <rPr>
        <b/>
        <sz val="11"/>
        <color rgb="FF345474"/>
        <rFont val="Arial"/>
        <family val="2"/>
      </rPr>
      <t xml:space="preserve">Opérationnalisation
</t>
    </r>
    <r>
      <rPr>
        <sz val="11"/>
        <color rgb="FF345474"/>
        <rFont val="Arial"/>
        <family val="2"/>
      </rPr>
      <t>Le rehaussement doit toujours être basé sur une recommandation professionnelle.</t>
    </r>
  </si>
  <si>
    <t>Inscrire un X dans la case appropriée</t>
  </si>
  <si>
    <t xml:space="preserve">NOM ET DESCRIPTION DES ACTES
</t>
  </si>
  <si>
    <t>Les actes suivants sont inclus :</t>
  </si>
  <si>
    <t xml:space="preserve"> Faire manger la personne</t>
  </si>
  <si>
    <t xml:space="preserve"> Assistance aux transferts pour l’installation et départ de la table</t>
  </si>
  <si>
    <t xml:space="preserve"> Installation de protège vêtement (tablier, bavoir)</t>
  </si>
  <si>
    <t xml:space="preserve"> Hygiène des mains et du visage</t>
  </si>
  <si>
    <t xml:space="preserve"> Retrait et nettoyage de la prothèse dentaire</t>
  </si>
  <si>
    <t>Maximum 3 fois par jour / 7 jours par semaine</t>
  </si>
  <si>
    <t>Les actes suivants sont inclus :</t>
  </si>
  <si>
    <t xml:space="preserve"> Stimulation-Supervision à l’alimentation</t>
  </si>
  <si>
    <t xml:space="preserve"> Aide pour couper les aliments</t>
  </si>
  <si>
    <t xml:space="preserve"> Services plats par plat</t>
  </si>
  <si>
    <t>Hygiène complète
(iCLSC:7604)</t>
  </si>
  <si>
    <t xml:space="preserve"> Hygiène complète de l’ensemble du corps</t>
  </si>
  <si>
    <t xml:space="preserve"> Laver et sécher les cheveux</t>
  </si>
  <si>
    <t xml:space="preserve"> Entretien dents et prothèses dentaires</t>
  </si>
  <si>
    <t xml:space="preserve"> Entretien de la barbe</t>
  </si>
  <si>
    <t xml:space="preserve"> Soins des cheveux (inclut coiffer, brosser, peigner)</t>
  </si>
  <si>
    <t xml:space="preserve"> Soins des ongles</t>
  </si>
  <si>
    <t xml:space="preserve"> Aide à l’habillage/déshabillage</t>
  </si>
  <si>
    <t xml:space="preserve"> Rotation des vêtements</t>
  </si>
  <si>
    <t xml:space="preserve"> Changement de culotte de protection</t>
  </si>
  <si>
    <t xml:space="preserve"> Utilisation de la toilette ou de la chaise d'aisance</t>
  </si>
  <si>
    <t>Maximum 1 fois par jour/semaine</t>
  </si>
  <si>
    <t>Hygiène partielle
(iCLSC:7605)</t>
  </si>
  <si>
    <t xml:space="preserve"> Hygiène du visage, des mains, des aisselles, des parties génitales</t>
  </si>
  <si>
    <t xml:space="preserve"> Hygiène des plis cutanés</t>
  </si>
  <si>
    <t>Entretien de la personne
(iCLSC:7603)</t>
  </si>
  <si>
    <t>Maximum 2 fois par jour/ 7 jours par semaine</t>
  </si>
  <si>
    <t xml:space="preserve">Signature
</t>
  </si>
  <si>
    <t>Rotation des vêtements</t>
  </si>
  <si>
    <t>Changement de culotte de protection</t>
  </si>
  <si>
    <t>Utilisation de la toilette ou de la chaise d’aisance</t>
  </si>
  <si>
    <t>Cédule urinaire</t>
  </si>
  <si>
    <t>*Pour l’installation et le retrait des bas de compression, se référer aux critères de l’établissement, cas échéant où applicable.</t>
  </si>
  <si>
    <t>*Se référer aux critères de l’établissement pour l’admissibilité à ce service, cas échéant où applicable.</t>
  </si>
  <si>
    <t>Application de crème hydratante</t>
  </si>
  <si>
    <t>Hygiène des pieds</t>
  </si>
  <si>
    <t>Assistance pour se vêtir et dévêtir le bas du corps</t>
  </si>
  <si>
    <t>Hygiène post-élimination</t>
  </si>
  <si>
    <t>Changement de protection</t>
  </si>
  <si>
    <t>Assistance aux transferts requis pour le soin</t>
  </si>
  <si>
    <t>Cédule urinaire
(iCLSC:7611)</t>
  </si>
  <si>
    <t>Rappel pour hygiène post-élimination</t>
  </si>
  <si>
    <t>Maximum 6 fois par jour</t>
  </si>
  <si>
    <t>Changement de collerette</t>
  </si>
  <si>
    <t>Selon la recommandation professionnelle</t>
  </si>
  <si>
    <t>Installation d’un condom urinaire
(iCLSC:7609)</t>
  </si>
  <si>
    <t>Vidange et entretien d’un système de drainage d’urine et installation de sac collecteur
(iCLSC:7609)</t>
  </si>
  <si>
    <t>Voie orale, topique, transdermique, nasale, inhalation (pompes, gouttes, crème, timbres, vaporisateurs nasaux, etc.), inclut l’insuline et les PRN.</t>
  </si>
  <si>
    <t>Installation et retrait CPAP et BiPAP
(iCLSC:7920)</t>
  </si>
  <si>
    <t>CPAP</t>
  </si>
  <si>
    <t>BiPAP</t>
  </si>
  <si>
    <t>Installation</t>
  </si>
  <si>
    <t>Retrait</t>
  </si>
  <si>
    <t>Entretien et nettoyage du masque</t>
  </si>
  <si>
    <t>Administration de l’oxygène par masque ou lunette nasale
(iCLSC:7920)</t>
  </si>
  <si>
    <t>Installation du masque ou de la lunette nasale</t>
  </si>
  <si>
    <t>Retrait du masque ou de la lunette nasale</t>
  </si>
  <si>
    <t>Entretien d’usage du concentrateur (humidité, etc.)</t>
  </si>
  <si>
    <t>Changement lunette nasale aux fréquences indiquées</t>
  </si>
  <si>
    <t>Remplissage des cylindres via la station de remplissage</t>
  </si>
  <si>
    <t>Prise de signes vitaux
(iCLSC:6703)</t>
  </si>
  <si>
    <t>Prise de tension artérielle</t>
  </si>
  <si>
    <t>Prise de pouls</t>
  </si>
  <si>
    <t>Prise de température</t>
  </si>
  <si>
    <t>Selon la recommandation professionnelle ou la prescription</t>
  </si>
  <si>
    <t>Changement de pansement sec ou de pellicule adhésive transparente
(iCLSC: 7919)</t>
  </si>
  <si>
    <t>Assistance aux transferts et aux déplacements
(iCLSC:7651)</t>
  </si>
  <si>
    <t>Assistance aux transferts</t>
  </si>
  <si>
    <t>Assistance aux déplacements</t>
  </si>
  <si>
    <t>Maximum 4 fois par jour*</t>
  </si>
  <si>
    <t>Surveillance/encadrement spécifique
(iCLSC:7612)</t>
  </si>
  <si>
    <t>À déterminer selon le jugement clinique lors de l’évaluation de la situation de l’usager.
En ajout à ce que prévoit le règlement sur la certification des RPA et du seuil minimal prévue pour la catégorie de RPA. Il oblige la présence de personnes responsables de répondre aux cloches d’appel, sans distinction par rapport à de l’encadrement ou de la surveillance spécifique.</t>
  </si>
  <si>
    <t>Selon les heures convenues et selon la recommandation professionnelle</t>
  </si>
  <si>
    <t>Autres, veuillez spécifiez :</t>
  </si>
  <si>
    <t>Nom du gestionnaire SAD responsable</t>
  </si>
  <si>
    <t xml:space="preserve"> Installation/retrait des bas de compression</t>
  </si>
  <si>
    <t xml:space="preserve"> Installation/retrait de prothèses auditives</t>
  </si>
  <si>
    <t xml:space="preserve"> Installation/retrait des lunettes</t>
  </si>
  <si>
    <t>Mise en jour (aide à l'habillage/déshabillage et rotation des vêtements)</t>
  </si>
  <si>
    <t>Mise en nuit (aide à l'habillage/déshabillage et rotation des vêtements)</t>
  </si>
  <si>
    <t xml:space="preserve"> Brossage des dents ou l'entretien des prothèses dentaires</t>
  </si>
  <si>
    <t>Installation/retrait  des bas médicaux de compression*
(iCLSC:7608)</t>
  </si>
  <si>
    <t>Installation des bas médicaux de compression</t>
  </si>
  <si>
    <t>Nettoyage et entretien des bas médicaux de compression</t>
  </si>
  <si>
    <t>Installation/retrait et entretien d'orthèses et de prothèses
(iCLSC:7608)</t>
  </si>
  <si>
    <t xml:space="preserve">Installation d'orthèse ou de prothèse </t>
  </si>
  <si>
    <t xml:space="preserve">Retrait d'orthèse ou de prothèse </t>
  </si>
  <si>
    <t xml:space="preserve">Entretien et nettoyage </t>
  </si>
  <si>
    <t>(COCHER UN SEUL SERVICE DANS CETTE SECTION)</t>
  </si>
  <si>
    <t>Assistance à l'utilisation de la toilette ou de la chaise d'aisance
(iCLSC:7611)</t>
  </si>
  <si>
    <t>Changement culotte d'incontinence
(iCLSC:7611)</t>
  </si>
  <si>
    <t>Hygiène du siège et des parties génitales</t>
  </si>
  <si>
    <t>Rappel à l'utilisation de la toilette</t>
  </si>
  <si>
    <t>Soins de colostomie ou de stomie urinaire
(iCLSC:7609)</t>
  </si>
  <si>
    <t xml:space="preserve">Changement de protection </t>
  </si>
  <si>
    <t>Distribution de la médication</t>
  </si>
  <si>
    <t xml:space="preserve">Administration de la médication - Voir les activités confiées </t>
  </si>
  <si>
    <r>
      <t>Prise de glycémie</t>
    </r>
    <r>
      <rPr>
        <sz val="10"/>
        <rFont val="Calibri"/>
        <family val="2"/>
        <scheme val="minor"/>
      </rPr>
      <t xml:space="preserve"> (sans administration d’insuline)</t>
    </r>
    <r>
      <rPr>
        <b/>
        <sz val="10"/>
        <rFont val="Calibri"/>
        <family val="2"/>
        <scheme val="minor"/>
      </rPr>
      <t xml:space="preserve">
(iCLSC:6700)</t>
    </r>
  </si>
  <si>
    <t>*Si le besoin est exclusivement pour les déplacements à la salle à manger, le maximum est de 3 fois par jour*</t>
  </si>
  <si>
    <t>*Inscrire le temps en minutes dans la colonne Temps alloué.*</t>
  </si>
  <si>
    <t>Il  est  possible  d’ajuster  le  temps  alloué,  lorsque  la  situation clinique de l’usager le justifie (voir préambule de la grille).</t>
  </si>
  <si>
    <t>Mise en jour /Mise en nuit
(iCLSC:7608)</t>
  </si>
  <si>
    <t>Aide à l'habillage/déshabillage</t>
  </si>
  <si>
    <t>Installation/retrait de bas de compression*</t>
  </si>
  <si>
    <t>Installation/retrait de prothèses auditives</t>
  </si>
  <si>
    <t>Installation/retrait des lunettes</t>
  </si>
  <si>
    <t>Taux nuel</t>
  </si>
  <si>
    <t>2025-2026</t>
  </si>
  <si>
    <t>6703 - Actions d'observation ou de suivi spécialisé</t>
  </si>
  <si>
    <t>7920 - Assistance à la prise de médicaments spécialisée</t>
  </si>
  <si>
    <t xml:space="preserve"> </t>
  </si>
  <si>
    <t>Soin requis au lit (+ 15 min)</t>
  </si>
  <si>
    <t>Soin effectué au lit (+ 15 min)</t>
  </si>
  <si>
    <t>MOT DE PASSE : DSSADG</t>
  </si>
  <si>
    <t>Maximum 2 fois par jour pour chaque soin</t>
  </si>
  <si>
    <t xml:space="preserve">Rehaussement </t>
  </si>
  <si>
    <t>Cette grille de services harmonisés convient du temps prévu pour chacun des services suivants selon l’évaluation des besoins de l’usager. Cette grille indique les temps standards maximaux reconnus pour les services et les actions qui sont considérées incluses dans le temps fixé.</t>
  </si>
  <si>
    <t>Opérationnalisation :
Les temps standards maximaux indiqués dans la grille de services de même que le taux horaire normé de 34,30$ sont les seuls paramètres à utiliser pour déterminer l’allocation personnalisée versée à l’usager. Ils ne constituent pas une prescription à l’égard des RPA pour déterminer les tarifs de leurs grilles de services.
Les RPA sont libres et responsables de leur organisation de services. Aucun rehaussement ne peut être accordé sur cette base.
En conformité avec les orientations en soutien à domicile - actualisation de la politique SAD de 2023, soutenir l’autonomie fonctionnelle de l’usager consiste à privilégier le développement, la préservation, le rétablissement et l’amélioration de ses capacités avant de recourir à la compensation (faire à sa place). Les soins et services doivent  être  adaptés  pour  favoriser  cette  autonomie.  Avant  tout  octroi  d'une  assistance  par  un  tiers,  il  faut envisager des moyens permettant à l’usager d’être le plus autonome possible, en misant sur les autosoins et le développement de ses capacités, avec sa participation active et celle de ses proches dans le choix des services
à domicile (SAD).</t>
  </si>
  <si>
    <t>Aide complète (iCLSC:7601)
☐ Rehaussement :
☐ Textures adaptées (selon recommandation professionnelle)
Les actes suivants sont inclus :
☐Faire manger la personne
☐Assistance aux transferts pour l’installation et départ de la table
☐ Installation de protège vêtement (tablier, bavoir)
☐ Hygiène des mains et du visage
☐ Retrait et nettoyage de la prothèse dentaire</t>
  </si>
  <si>
    <t>Aide partielle (iCLSC:7601)
☐ Rehaussement :
☐ Textures adaptées (selon recommandation professionnelle)
Les actes suivants sont inclus
☐ Stimulation-Supervision à l’alimentation
☐ Aide pour couper les aliments
☐ Service plat par plat
☐Assistance aux transferts pour l’installation et départ de la table
☐ Installation de protège vêtement (tablier, bavoir)
☐ Hygiène des mains et du visage
☐ Retrait et nettoyage de la prothèse dentaire</t>
  </si>
  <si>
    <t>Hygiène complète (iCLSC:7604)
☐ Rehaussement :
☐ Soin requis au lit (+ 15 minutes)
☐ Soin requis à deux intervenants (selon recommandation professionnelle)
Les actes suivants sont inclus
☐ Hygiène complète de l’ensemble du corps
☐ Laver et sécher les cheveux
☐ Entretien de la personne
☐ Entretien dents et prothèses dentaires
☐ Entretien de la barbe
☐ Soins des cheveux (inclut coiffer, brosser, peigner)
☐ Soins des ongles
☐ Aide à l’habillage/déshabillage
☐ Rotation des vêtements
☐ Installation ou ☐ retrait des bas de compression
☐ Installation ou ☐ retrait de prothèses auditives
☐ Installation ou ☐ retrait des lunettes
☐ Changement de culotte de protection
☐ Utilisation de la toilette ou de la chaise d’aisance
☐ Assistance aux transferts requise pour le soin.</t>
  </si>
  <si>
    <t>Hygiène partielle (iCLSC:7605)
☐ Rehaussement :
☐ Soin effectué au lit (+ 15 minutes)
☐ Soin effectué par deux intervenants (selon recommandation professionnelle)
Les actes suivants sont inclus
☐ Hygiène du visage, des mains, des aisselles, des parties génitales
☐ Hygiène des plis cutanés
☐ Entretien de la personne
☐ Entretien dents et prothèses dentaires
☐ Entretien de la barbe
☐ Soins des cheveux (inclut coiffer, brosser, peigner)
☐ Soins des ongles
☐ Mise en jour       ☐ Mise en nuit
☐ Aide à l’habillage/déshabillage
☐ Rotation des vêtements
☐ Installation ou ☐ retrait des bas de compression
☐ Installation ou ☐ retrait de prothèses auditives
☐ Installation ou ☐ retrait des lunettes
☐ Changement de culotte de protection
☐ Utilisation de la toilette ou de la chaise d’aisance
☐ Assistance aux transferts requise pour le soin.</t>
  </si>
  <si>
    <r>
      <rPr>
        <sz val="11"/>
        <rFont val="MS Gothic"/>
        <family val="3"/>
      </rPr>
      <t xml:space="preserve">☐ </t>
    </r>
    <r>
      <rPr>
        <sz val="11"/>
        <rFont val="Arial"/>
        <family val="2"/>
      </rPr>
      <t xml:space="preserve">Entretien des dents et des prothèses dentaires
</t>
    </r>
    <r>
      <rPr>
        <sz val="11"/>
        <rFont val="MS Gothic"/>
        <family val="3"/>
      </rPr>
      <t xml:space="preserve">☐ </t>
    </r>
    <r>
      <rPr>
        <sz val="11"/>
        <rFont val="Arial"/>
        <family val="2"/>
      </rPr>
      <t xml:space="preserve">Changement de culotte de protection
</t>
    </r>
    <r>
      <rPr>
        <sz val="11"/>
        <rFont val="MS Gothic"/>
        <family val="3"/>
      </rPr>
      <t xml:space="preserve">☐ </t>
    </r>
    <r>
      <rPr>
        <sz val="11"/>
        <rFont val="Arial"/>
        <family val="2"/>
      </rPr>
      <t xml:space="preserve">Utilisation de la toilette ou de la chaise d’aisance
</t>
    </r>
    <r>
      <rPr>
        <sz val="11"/>
        <rFont val="MS Gothic"/>
        <family val="3"/>
      </rPr>
      <t xml:space="preserve">☐ </t>
    </r>
    <r>
      <rPr>
        <sz val="11"/>
        <rFont val="Arial"/>
        <family val="2"/>
      </rPr>
      <t xml:space="preserve">Cédule urinaire
</t>
    </r>
    <r>
      <rPr>
        <sz val="11"/>
        <rFont val="MS Gothic"/>
        <family val="3"/>
      </rPr>
      <t xml:space="preserve">☐ </t>
    </r>
    <r>
      <rPr>
        <sz val="11"/>
        <rFont val="Arial"/>
        <family val="2"/>
      </rPr>
      <t>Assistance aux transferts requise pour le soin.</t>
    </r>
  </si>
  <si>
    <r>
      <rPr>
        <sz val="11"/>
        <color rgb="FF345474"/>
        <rFont val="Arial"/>
        <family val="2"/>
      </rPr>
      <t xml:space="preserve">Ces services peuvent être ajoutés </t>
    </r>
    <r>
      <rPr>
        <b/>
        <sz val="11"/>
        <color rgb="FF345474"/>
        <rFont val="Arial"/>
        <family val="2"/>
      </rPr>
      <t xml:space="preserve">2 fois par jour </t>
    </r>
    <r>
      <rPr>
        <sz val="11"/>
        <color rgb="FF345474"/>
        <rFont val="Arial"/>
        <family val="2"/>
      </rPr>
      <t>si l’un de ces services est déjà demandé.</t>
    </r>
  </si>
  <si>
    <r>
      <rPr>
        <sz val="11"/>
        <color rgb="FF345474"/>
        <rFont val="Arial"/>
        <family val="2"/>
      </rPr>
      <t xml:space="preserve">Ces  services  peuvent  être  ajoutés  </t>
    </r>
    <r>
      <rPr>
        <b/>
        <sz val="11"/>
        <color rgb="FF345474"/>
        <rFont val="Arial"/>
        <family val="2"/>
      </rPr>
      <t xml:space="preserve">4  fois  par  jour  </t>
    </r>
    <r>
      <rPr>
        <sz val="11"/>
        <color rgb="FF345474"/>
        <rFont val="Arial"/>
        <family val="2"/>
      </rPr>
      <t>si  l’un  de  ces services est déjà demandé.</t>
    </r>
  </si>
  <si>
    <r>
      <rPr>
        <b/>
        <sz val="11"/>
        <color rgb="FF345474"/>
        <rFont val="Arial"/>
        <family val="2"/>
      </rPr>
      <t xml:space="preserve">Opérationnalisation
</t>
    </r>
    <r>
      <rPr>
        <sz val="11"/>
        <color rgb="FF345474"/>
        <rFont val="Arial"/>
        <family val="2"/>
      </rPr>
      <t>Activité de soins non règlementés, n’a pas à être confié.
Cette activité doit être combinée avec la vidange d’un système de drainage d’urinaire et d’installation de sac collecteur.</t>
    </r>
  </si>
  <si>
    <r>
      <rPr>
        <b/>
        <sz val="11"/>
        <color rgb="FF345474"/>
        <rFont val="Arial"/>
        <family val="2"/>
      </rPr>
      <t xml:space="preserve">Opérationnalisation
</t>
    </r>
    <r>
      <rPr>
        <sz val="11"/>
        <color rgb="FF345474"/>
        <rFont val="Arial"/>
        <family val="2"/>
      </rPr>
      <t>Administration de la médication doit être confiée par un professionnel habilité conformément au Code des professions. Se référer aux directives du professionnel habilité.</t>
    </r>
  </si>
  <si>
    <r>
      <rPr>
        <b/>
        <sz val="11"/>
        <rFont val="Arial"/>
        <family val="2"/>
      </rPr>
      <t xml:space="preserve">Autres, veuillez spécifiez
</t>
    </r>
    <r>
      <rPr>
        <sz val="11"/>
        <rFont val="Arial"/>
        <family val="2"/>
      </rPr>
      <t>Il  est  possible  d’ajuster  le  temps  alloué,  lorsque  la  situation clinique de l’usager le justifie (voir préambule de la grille).</t>
    </r>
  </si>
  <si>
    <t xml:space="preserve"> Assistance aux transferts requise pour le soin</t>
  </si>
  <si>
    <t>Assistance aux transferts requise pour le soin.</t>
  </si>
  <si>
    <t>Date de l'OEMC (aaaa/mm/jj) :</t>
  </si>
  <si>
    <t>Date de la demande d'hébergement s'il y a lieu (aaaa/mm/jj) :</t>
  </si>
  <si>
    <t xml:space="preserve">Habillage et déshabillage </t>
  </si>
  <si>
    <r>
      <t xml:space="preserve">Précisez le type d’orthèse/prothèse </t>
    </r>
    <r>
      <rPr>
        <b/>
        <i/>
        <sz val="10"/>
        <rFont val="Calibri"/>
        <family val="2"/>
      </rPr>
      <t>(écrire dans la zone texte ci-dessous avant de mettre un "X")</t>
    </r>
  </si>
  <si>
    <t>(Écrire dans la zone texte ci-dessous avant de mettre un "X")</t>
  </si>
  <si>
    <r>
      <rPr>
        <b/>
        <sz val="12"/>
        <rFont val="Arial"/>
        <family val="2"/>
      </rPr>
      <t xml:space="preserve">Administration de la médication </t>
    </r>
    <r>
      <rPr>
        <b/>
        <sz val="11"/>
        <color rgb="FFFF0000"/>
        <rFont val="Arial"/>
        <family val="2"/>
      </rPr>
      <t>(iCLSC:7613)</t>
    </r>
    <r>
      <rPr>
        <b/>
        <sz val="11"/>
        <rFont val="Arial"/>
        <family val="2"/>
      </rPr>
      <t xml:space="preserve">
</t>
    </r>
    <r>
      <rPr>
        <sz val="11"/>
        <rFont val="MS Gothic"/>
        <family val="3"/>
      </rPr>
      <t xml:space="preserve">☐ </t>
    </r>
    <r>
      <rPr>
        <b/>
        <sz val="11"/>
        <rFont val="Arial"/>
        <family val="2"/>
      </rPr>
      <t xml:space="preserve">Rehaussement :
</t>
    </r>
    <r>
      <rPr>
        <sz val="11"/>
        <rFont val="MS Gothic"/>
        <family val="3"/>
      </rPr>
      <t xml:space="preserve">☐ </t>
    </r>
    <r>
      <rPr>
        <sz val="11"/>
        <color rgb="FF345474"/>
        <rFont val="Arial"/>
        <family val="2"/>
      </rPr>
      <t xml:space="preserve">Besoins de fréquences additionnelles (selon la recommandation professionnelle ou la prescription)
</t>
    </r>
    <r>
      <rPr>
        <sz val="11"/>
        <rFont val="Arial"/>
        <family val="2"/>
      </rPr>
      <t>Voie orale, topique, transdermique, nasale, inhalation (pompes, gouttes, crème, timbres, vaporisateurs nasaux, etc.), inclut l’insuline et les PRN.</t>
    </r>
  </si>
  <si>
    <t>Distribution / Administration de la médication
(iCLSC:7613)</t>
  </si>
  <si>
    <t>7613 - Assistance pour prise de médicaments et/ou changement d’un pansement simple</t>
  </si>
  <si>
    <t>Heures financées  / jour</t>
  </si>
  <si>
    <t>Montant financé  / jour</t>
  </si>
  <si>
    <t>Heures financées  / semaine</t>
  </si>
  <si>
    <t>Montant financé  / semaine</t>
  </si>
  <si>
    <t>Heures financées / mois</t>
  </si>
  <si>
    <t>Montant financé  / mois</t>
  </si>
  <si>
    <t>Heures financées  / jour (min)</t>
  </si>
  <si>
    <t>min</t>
  </si>
  <si>
    <r>
      <rPr>
        <b/>
        <sz val="11"/>
        <rFont val="Arial"/>
        <family val="2"/>
      </rPr>
      <t>ONGLET - ID de l'usager</t>
    </r>
    <r>
      <rPr>
        <sz val="11"/>
        <rFont val="Arial"/>
        <family val="2"/>
      </rPr>
      <t xml:space="preserve">
Complétez tous les champs en bleu.
</t>
    </r>
    <r>
      <rPr>
        <b/>
        <sz val="11"/>
        <rFont val="Arial"/>
        <family val="2"/>
      </rPr>
      <t>ONGLET - Grille de services RPA</t>
    </r>
    <r>
      <rPr>
        <sz val="11"/>
        <rFont val="Arial"/>
        <family val="2"/>
      </rPr>
      <t xml:space="preserve">
Cochez (X), dans la colonne indiquée, les services requis selon les besoins de l'usager.
Cochez (X), dans la colonne indiquée, la précision du service requis selon les besoins de l'usager. 
Précisez le nombre d'occurrences par jour et le nombre de jours requis par semaine.
Dans la section "Rehaussement", complétez l'encadré bleu "Autres, veuillez spécifier" en précisant le service demandé, le nombre d'occurrences par jour et le nombre de jours requis par semaine.
</t>
    </r>
    <r>
      <rPr>
        <b/>
        <sz val="11"/>
        <rFont val="Arial"/>
        <family val="2"/>
      </rPr>
      <t>ONGLET - Entente d'achat de services</t>
    </r>
    <r>
      <rPr>
        <sz val="11"/>
        <rFont val="Arial"/>
        <family val="2"/>
      </rPr>
      <t xml:space="preserve">
Complétez tous les champs en bleu.
</t>
    </r>
    <r>
      <rPr>
        <b/>
        <i/>
        <sz val="11"/>
        <rFont val="Arial"/>
        <family val="2"/>
      </rPr>
      <t>*À noter que les cases grises se complètent automatiquement.</t>
    </r>
  </si>
  <si>
    <r>
      <t xml:space="preserve">Lorsque vous avez plus de deux services, veuillez utiliser l'acte </t>
    </r>
    <r>
      <rPr>
        <i/>
        <sz val="11"/>
        <color theme="0"/>
        <rFont val="Calibri"/>
        <family val="2"/>
        <scheme val="minor"/>
      </rPr>
      <t xml:space="preserve">7612 - Autres actions reliées aux activités de la vie quotidienne (AVQ) </t>
    </r>
    <r>
      <rPr>
        <sz val="11"/>
        <color theme="0"/>
        <rFont val="Calibri"/>
        <family val="2"/>
        <scheme val="minor"/>
      </rPr>
      <t xml:space="preserve">pour générer </t>
    </r>
    <r>
      <rPr>
        <b/>
        <sz val="11"/>
        <color theme="0"/>
        <rFont val="Calibri"/>
        <family val="2"/>
        <scheme val="minor"/>
      </rPr>
      <t>une statistique par tranche de 24 heures</t>
    </r>
    <r>
      <rPr>
        <sz val="11"/>
        <color theme="0"/>
        <rFont val="Calibri"/>
        <family val="2"/>
        <scheme val="minor"/>
      </rPr>
      <t xml:space="preserve">.
</t>
    </r>
  </si>
  <si>
    <t>!          INFORMATION</t>
  </si>
  <si>
    <t xml:space="preserve">La présente entente a pour objet de définir les modalités et balises applicables au versement, par un Établissement, d’une allocation (l’ « Allocation ») destinée à l’usager et versée au Prestataire de services dans le cadre du Programme d’allocation personnalisée pour soutenir la perte d’autonomie des résidents vivant en résidence privée pour aînés (le « Programme »).
L’Allocation vise à réduire le coût pour l’usager des services qu’il a conclus avec le Prestataire de service pour les services reconnus par l’Établissement.  
Il est expressément convenu que la présente entente ne saurait, en aucune circonstance, être interprétée comme ayant pour effet de libérer, exonérer ou limiter les obligations et responsabilités respectives des parties quant à la prestation des services requis par l’Usager. 
L’Allocation n’a pas pour effet de modifier, réduire ou remplacer les engagements contractuels entre l’Usager et le Prestataire de services. Les modalités de la présente entente n’ont d’effet que sur la portion du coût des services pour lesquels une Allocation est versée. Elles n’ont aucune incidence sur les autres obligations contractuelles prévues au bail entre l’Usager et le Prestataire de services, lesquelles demeurent entièrement sous la responsabilité de ces parties. L’Établissement n’est pas parti au bail liant l’Usager et le Prestataire de services. 
Les obligations locatives et contractuelles applicables entre l’usager et la RPA sont régies par le droit commun indépendamment du programme d’Allocation. 
La présente entente ne se substitue pas aux ententes de collaboration définissant le partage des rôles et responsabilités entre le Prestataire de services et l'Établissement.  </t>
  </si>
  <si>
    <t>5.     PARTICULARITÉS DE L’ENTENTE</t>
  </si>
  <si>
    <t>L’évaluation des services requis pour l’Usager est sous la responsabilité de l’Établissement. 
Advenant un changement significatif dans la condition de l’Usager en cours d’entente, l’intervenant de l’Établissement réévalue ses besoins afin de s’assurer que les services répondent adéquatement à sa situation. Lorsque cette réévaluation entraîne des modifications aux besoins reconnus de l’Usager, une nouvelle entente peut être émise avec le consentement des Parties. 
L’Usager et le Prestaire de services doivent s’assurer que leur bail ou contrat de services inclut les services pour lesquels l’Allocation est versée. Si le Prestataire de services n’est pas en mesure d’offrir certains de ces services, le Prestataire de services doit en informer rapidement l’intervenant de l’Établissement et l’Usager.
La présente Entente doit être accompagnée d’un formulaire de consentement autorisant le partage et la communication des renseignements nécessaires afin de permettre les échanges d’information entre les Parties.</t>
  </si>
  <si>
    <t>6.     DURÉE DE L’ENTENTE</t>
  </si>
  <si>
    <t xml:space="preserve">La présente entente se termine au plus tard à l’échéance du Programme et de la disponibilité des crédits gouvernementaux, à sa résiliation par l’une ou l’autre des Parties par la transmission d’un avis à cet effet, ou lorsque l’Usager n’y est plus admissible.  </t>
  </si>
  <si>
    <t xml:space="preserve">7.     SERVICES FINANCÉS PAR L'ALLOCATION </t>
  </si>
  <si>
    <t>Description détaillée des services financés:</t>
  </si>
  <si>
    <t>8.     VERSEMENT DE L'ALLOCATION</t>
  </si>
  <si>
    <t>8.1</t>
  </si>
  <si>
    <t xml:space="preserve">En contrepartie des services de soins présentés ci-dessus, fournis par le Prestataire de services, l’Établissement s’engage à lui verser l'allocation PAP au nom de l'Usager, selon les montants prévus à la section 7. </t>
  </si>
  <si>
    <t>8.2</t>
  </si>
  <si>
    <t xml:space="preserve">Le Prestataire de services doit faire parvenir à l'Établissement le registre de présence de l'Usager à la fin de chaque mois. </t>
  </si>
  <si>
    <t>8.3</t>
  </si>
  <si>
    <t>9.     CLAUSES APPLICABLES À L'ÉTABLISSEMENT</t>
  </si>
  <si>
    <t>9.1</t>
  </si>
  <si>
    <t xml:space="preserve">L’établissement s’engage à respecter l’ensemble des exigences prévues au Guide d’application du Programme d’allocation personnalisée.  </t>
  </si>
  <si>
    <t>10.     CLAUSES APPLICABLES AU PRESTATAIRE DE SERVICES</t>
  </si>
  <si>
    <t>10.1</t>
  </si>
  <si>
    <r>
      <t xml:space="preserve">Le Prestataire de services s’engage à respecter l’ensemble des exigences prévues au Guide d’application du Programme d’allocation personnalisée, dont notamment l'engagement suivant:  
Le Prestataire de services </t>
    </r>
    <r>
      <rPr>
        <b/>
        <sz val="10"/>
        <rFont val="Arial"/>
        <family val="2"/>
      </rPr>
      <t xml:space="preserve">s’engage à ne présenter aucune réclamation ni à exercer aucun recours envers l’usager </t>
    </r>
    <r>
      <rPr>
        <sz val="10"/>
        <rFont val="Arial"/>
        <family val="2"/>
      </rPr>
      <t xml:space="preserve">relativement aux coûts des services ajoutés pour répondre à ses besoins reconnus dans le cadre de l’Allocation et ce, peu importe le motif menant à la cessation ou à la modification de l’Allocation. </t>
    </r>
  </si>
  <si>
    <t xml:space="preserve">11.     CLAUSES APPLICABLES À L'USAGER </t>
  </si>
  <si>
    <t>11.1</t>
  </si>
  <si>
    <t xml:space="preserve">Je comprends qu’il m’appartient de conclure une entente avec le Prestataire de services pour recevoir les services pour lesquels une Allocation m’est versée. </t>
  </si>
  <si>
    <t>11.2</t>
  </si>
  <si>
    <t>Je comprends que si je dois m’absenter, par exemple pour une hospitalisation, je dois continuer de payer mon loyer, les services qui ne sont pas couverts par l'Allocation et la portion du coût des services non couverts par l'Allocation, tant que mon bail ou mon contrat est en vigueur, sauf si une autre entente est conclue avec le prestataire de services.</t>
  </si>
  <si>
    <t>11.3</t>
  </si>
  <si>
    <t xml:space="preserve">Je comprends que je suis responsable de déclarer à Revenu Québec le montant que je reçois dans le cadre de l’Allocation, car ce montant n’est pas admissible au crédit d’impôt pour le maintien à domicile des aînés. </t>
  </si>
  <si>
    <t xml:space="preserve">11.4 </t>
  </si>
  <si>
    <t xml:space="preserve">Je comprends que je demeure admissible au crédit d’impôt pour les services non couverts par l’Allocation, ainsi que pour la portion des coûts excédant l’Allocation. </t>
  </si>
  <si>
    <t xml:space="preserve">11.5 </t>
  </si>
  <si>
    <t xml:space="preserve">Si je déménage dans une autre résidence (RPA), dans le même territoire ou ailleurs, je comprends que je dois informer mon intervenant responsable le plus rapidement possible afin d’assurer une continuité de services.  </t>
  </si>
  <si>
    <t xml:space="preserve">11.6 </t>
  </si>
  <si>
    <t xml:space="preserve">Je confirme avoir été informé de ma responsabilité de communiquer avec mon intervenant responsable si je suis insatisfait de la qualité ou de la quantité des services couverts par l’Allocation. </t>
  </si>
  <si>
    <t xml:space="preserve">11.7 </t>
  </si>
  <si>
    <t xml:space="preserve">Je m’engage à informer mon intervenant responsable et le Prestataire de services de tout changement significatif pouvant avoir un impact sur les services pour lesquels on me verse une Allocation.  </t>
  </si>
  <si>
    <t>12.     SIGNATURE</t>
  </si>
  <si>
    <t>En foi de quoi, les Parties ont signé la présente entente en un (1) exemplaire :</t>
  </si>
  <si>
    <t xml:space="preserve">Nom du signataire autorisé de l’Établissement (gestionnaire SAD)
Centre intégré de santé et de services sociaux de XXXX
</t>
  </si>
  <si>
    <t xml:space="preserve">Nom du deuxième signataire autorisé de l’Établissement (gestionnaire) lorsque applicable
Centre intégré de santé et de services sociaux de XXXX
</t>
  </si>
  <si>
    <t xml:space="preserve">J’autorise l’Établissement à verser, en mon nom, le montant de l’Allocation prévu dans la présente entente, directement au Prestataire de services.  </t>
  </si>
  <si>
    <t xml:space="preserve">Nom de l'usager ou de son représentant légal </t>
  </si>
  <si>
    <t>ENTENTE D'ALLOCATION PERSONNALISÉE :</t>
  </si>
  <si>
    <t>Nom du prestataire de services (résidence pour personnes aînées (RPA)</t>
  </si>
  <si>
    <t xml:space="preserve">Ci-après désignée « Prestataire de services » </t>
  </si>
  <si>
    <t xml:space="preserve">Nom de l'usager </t>
  </si>
  <si>
    <t xml:space="preserve">Ci-après désignée « Usager » </t>
  </si>
  <si>
    <t xml:space="preserve">
Ci-après collectivement désignées « Parties »</t>
  </si>
  <si>
    <t>Descriptions</t>
  </si>
  <si>
    <t xml:space="preserve">Les registres de présence doivent être transmis via le sharepoint fourni par Santé Québec Montérégie-Ouest,
</t>
  </si>
  <si>
    <t>Aide complète à l'alimentation
(iCLSC:7601)</t>
  </si>
  <si>
    <t>Aide partielle à l'alimentation
(iCLSC:7601)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</si>
</sst>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 #,##0.00_)\ &quot;$&quot;_ ;_ * \(#,##0.00\)\ &quot;$&quot;_ ;_ * &quot;-&quot;??_)\ &quot;$&quot;_ ;_ @_ "/>
    <numFmt numFmtId="164" formatCode="#,##0.00\ &quot;$&quot;"/>
    <numFmt numFmtId="165" formatCode="h&quot; h &quot;mm;@"/>
    <numFmt numFmtId="166" formatCode="[h]&quot;h&quot;mm"/>
  </numFmts>
  <fonts count="104">
    <font>
      <sz val="11"/>
      <color theme="1"/>
      <name val="Calibri"/>
      <family val="2"/>
      <scheme val="minor"/>
    </font>
    <font>
      <b/>
      <sz val="12"/>
      <name val="Arial"/>
      <family val="2"/>
    </font>
    <font>
      <sz val="12"/>
      <name val="Arial"/>
      <family val="2"/>
    </font>
    <font>
      <sz val="9"/>
      <name val="Calibri"/>
      <family val="2"/>
    </font>
    <font>
      <sz val="10"/>
      <name val="Arial"/>
      <family val="2"/>
    </font>
    <font>
      <b/>
      <sz val="10"/>
      <name val="Arial"/>
      <family val="2"/>
    </font>
    <font>
      <b/>
      <sz val="10"/>
      <name val="Arial"/>
      <family val="2"/>
    </font>
    <font>
      <i/>
      <sz val="10"/>
      <name val="Arial"/>
      <family val="2"/>
    </font>
    <font>
      <sz val="11"/>
      <color theme="1"/>
      <name val="Calibri"/>
      <family val="2"/>
      <scheme val="minor"/>
    </font>
    <font>
      <sz val="10"/>
      <color rgb="FF000000"/>
      <name val="Times New Roman"/>
      <family val="1"/>
    </font>
    <font>
      <b/>
      <sz val="11"/>
      <color theme="0"/>
      <name val="Calibri"/>
      <family val="2"/>
      <scheme val="minor"/>
    </font>
    <font>
      <sz val="12"/>
      <color theme="1"/>
      <name val="Arial"/>
      <family val="2"/>
    </font>
    <font>
      <sz val="11"/>
      <color rgb="FF000000"/>
      <name val="Arial"/>
      <family val="2"/>
    </font>
    <font>
      <b/>
      <sz val="9"/>
      <color theme="0"/>
      <name val="Calibri"/>
      <family val="2"/>
    </font>
    <font>
      <b/>
      <sz val="12"/>
      <color rgb="FF0070C0"/>
      <name val="Arial"/>
      <family val="2"/>
    </font>
    <font>
      <b/>
      <sz val="11"/>
      <name val="Calibri"/>
      <family val="2"/>
      <scheme val="minor"/>
    </font>
    <font>
      <sz val="11"/>
      <name val="Calibri"/>
      <family val="2"/>
      <scheme val="minor"/>
    </font>
    <font>
      <sz val="9"/>
      <name val="Calibri"/>
      <family val="2"/>
      <scheme val="minor"/>
    </font>
    <font>
      <sz val="9"/>
      <color theme="1"/>
      <name val="Calibri"/>
      <family val="2"/>
    </font>
    <font>
      <b/>
      <sz val="12"/>
      <color theme="0"/>
      <name val="Calibri"/>
      <family val="2"/>
    </font>
    <font>
      <sz val="9"/>
      <color theme="1"/>
      <name val="Calibri"/>
      <family val="2"/>
      <scheme val="minor"/>
    </font>
    <font>
      <b/>
      <sz val="12"/>
      <color theme="0"/>
      <name val="Arial"/>
      <family val="2"/>
    </font>
    <font>
      <sz val="9"/>
      <color theme="1"/>
      <name val="Arial Narrow"/>
      <family val="2"/>
    </font>
    <font>
      <b/>
      <sz val="9"/>
      <color theme="1"/>
      <name val="Calibri"/>
      <family val="2"/>
      <scheme val="minor"/>
    </font>
    <font>
      <b/>
      <sz val="9"/>
      <name val="Calibri"/>
      <family val="2"/>
      <scheme val="minor"/>
    </font>
    <font>
      <sz val="10"/>
      <color rgb="FF000000"/>
      <name val="Arial"/>
      <family val="2"/>
    </font>
    <font>
      <i/>
      <sz val="10"/>
      <color rgb="FF000000"/>
      <name val="Arial"/>
      <family val="2"/>
    </font>
    <font>
      <b/>
      <sz val="10"/>
      <color rgb="FF000000"/>
      <name val="Arial"/>
      <family val="2"/>
    </font>
    <font>
      <b/>
      <sz val="11"/>
      <color theme="1"/>
      <name val="Calibri"/>
      <family val="2"/>
      <scheme val="minor"/>
    </font>
    <font>
      <b/>
      <sz val="10"/>
      <color rgb="FF000000"/>
      <name val="àrial"/>
    </font>
    <font>
      <sz val="10"/>
      <color theme="1"/>
      <name val="Arial"/>
      <family val="2"/>
    </font>
    <font>
      <b/>
      <sz val="10"/>
      <color theme="1"/>
      <name val="Arial"/>
      <family val="2"/>
    </font>
    <font>
      <i/>
      <sz val="8"/>
      <color rgb="FF000000"/>
      <name val="Arial"/>
      <family val="2"/>
    </font>
    <font>
      <sz val="9"/>
      <color rgb="FF000000"/>
      <name val="Arial"/>
      <family val="2"/>
    </font>
    <font>
      <sz val="10"/>
      <color theme="1"/>
      <name val="Calibri"/>
      <family val="2"/>
      <scheme val="minor"/>
    </font>
    <font>
      <b/>
      <sz val="10"/>
      <color theme="0"/>
      <name val="Arial"/>
      <family val="2"/>
    </font>
    <font>
      <b/>
      <sz val="10"/>
      <name val="Calibri"/>
      <family val="2"/>
      <scheme val="minor"/>
    </font>
    <font>
      <sz val="10"/>
      <name val="Calibri"/>
      <family val="2"/>
      <scheme val="minor"/>
    </font>
    <font>
      <sz val="10"/>
      <color theme="1"/>
      <name val="Calibri"/>
      <family val="2"/>
    </font>
    <font>
      <sz val="10"/>
      <name val="Calibri"/>
      <family val="2"/>
    </font>
    <font>
      <b/>
      <sz val="10"/>
      <name val="Calibri"/>
      <family val="2"/>
    </font>
    <font>
      <b/>
      <sz val="10"/>
      <color theme="0"/>
      <name val="Calibri"/>
      <family val="2"/>
      <scheme val="minor"/>
    </font>
    <font>
      <i/>
      <sz val="10"/>
      <color theme="1"/>
      <name val="Calibri"/>
      <family val="2"/>
      <scheme val="minor"/>
    </font>
    <font>
      <sz val="8"/>
      <name val="Arial"/>
      <family val="2"/>
    </font>
    <font>
      <sz val="8"/>
      <name val="Arial"/>
      <family val="2"/>
    </font>
    <font>
      <i/>
      <sz val="8"/>
      <name val="Calibri"/>
      <family val="2"/>
    </font>
    <font>
      <b/>
      <sz val="10"/>
      <name val="Calibri"/>
      <family val="2"/>
    </font>
    <font>
      <sz val="10"/>
      <name val="Calibri"/>
      <family val="2"/>
    </font>
    <font>
      <b/>
      <sz val="12"/>
      <name val="Arial"/>
      <family val="2"/>
    </font>
    <font>
      <b/>
      <sz val="10"/>
      <color theme="1"/>
      <name val="Calibri"/>
      <family val="2"/>
      <scheme val="minor"/>
    </font>
    <font>
      <sz val="10"/>
      <color theme="1"/>
      <name val="Calibri"/>
      <family val="2"/>
      <scheme val="minor"/>
    </font>
    <font>
      <sz val="8"/>
      <color theme="1"/>
      <name val="Calibri"/>
      <family val="2"/>
      <scheme val="minor"/>
    </font>
    <font>
      <sz val="10"/>
      <color theme="1"/>
      <name val="Calibri"/>
      <family val="2"/>
      <scheme val="minor"/>
    </font>
    <font>
      <b/>
      <sz val="10"/>
      <color rgb="FF000000"/>
      <name val="Calibri"/>
      <family val="2"/>
      <scheme val="minor"/>
    </font>
    <font>
      <sz val="11"/>
      <color theme="1"/>
      <name val="Calibri"/>
      <family val="2"/>
    </font>
    <font>
      <sz val="10"/>
      <color theme="0"/>
      <name val="Arial"/>
      <family val="2"/>
    </font>
    <font>
      <sz val="14"/>
      <color theme="0"/>
      <name val="Arial"/>
      <family val="2"/>
    </font>
    <font>
      <sz val="16"/>
      <color theme="0"/>
      <name val="Arial"/>
      <family val="2"/>
    </font>
    <font>
      <sz val="12"/>
      <color theme="0"/>
      <name val="Arial"/>
      <family val="2"/>
    </font>
    <font>
      <sz val="10"/>
      <color theme="0"/>
      <name val="Times New Roman"/>
      <family val="1"/>
    </font>
    <font>
      <sz val="11"/>
      <name val="Arial"/>
      <family val="2"/>
    </font>
    <font>
      <b/>
      <sz val="11"/>
      <name val="Arial"/>
      <family val="2"/>
    </font>
    <font>
      <u/>
      <sz val="11"/>
      <name val="Arial"/>
      <family val="2"/>
    </font>
    <font>
      <b/>
      <sz val="11"/>
      <color rgb="FFFF0000"/>
      <name val="Arial"/>
      <family val="2"/>
    </font>
    <font>
      <b/>
      <i/>
      <sz val="11"/>
      <name val="Arial"/>
      <family val="2"/>
    </font>
    <font>
      <sz val="11"/>
      <color rgb="FF345474"/>
      <name val="Arial"/>
      <family val="2"/>
    </font>
    <font>
      <b/>
      <sz val="11"/>
      <color rgb="FF345474"/>
      <name val="Arial"/>
      <family val="2"/>
    </font>
    <font>
      <b/>
      <sz val="12"/>
      <color rgb="FF345474"/>
      <name val="Arial"/>
      <family val="2"/>
    </font>
    <font>
      <b/>
      <sz val="12"/>
      <color rgb="FFFFFFFF"/>
      <name val="Arial"/>
      <family val="2"/>
    </font>
    <font>
      <sz val="11"/>
      <name val="MS Gothic"/>
      <family val="3"/>
    </font>
    <font>
      <sz val="11"/>
      <color rgb="FF345474"/>
      <name val="MS Gothic"/>
      <family val="3"/>
    </font>
    <font>
      <sz val="10"/>
      <color rgb="FF345474"/>
      <name val="Arial"/>
      <family val="2"/>
    </font>
    <font>
      <i/>
      <sz val="11"/>
      <color rgb="FF345474"/>
      <name val="Arial"/>
      <family val="2"/>
    </font>
    <font>
      <sz val="10"/>
      <color rgb="FF345474"/>
      <name val="Symbol"/>
      <family val="1"/>
    </font>
    <font>
      <sz val="10"/>
      <color rgb="FF345474"/>
      <name val="Times New Roman"/>
      <family val="1"/>
    </font>
    <font>
      <i/>
      <sz val="11"/>
      <name val="Arial"/>
      <family val="2"/>
    </font>
    <font>
      <sz val="10"/>
      <color rgb="FF345474"/>
      <name val="Courier New"/>
      <family val="3"/>
    </font>
    <font>
      <i/>
      <sz val="12"/>
      <name val="Arial"/>
      <family val="2"/>
    </font>
    <font>
      <i/>
      <sz val="12"/>
      <color rgb="FF345474"/>
      <name val="Arial"/>
      <family val="2"/>
    </font>
    <font>
      <sz val="11"/>
      <name val="Times New Roman"/>
      <family val="3"/>
      <charset val="204"/>
    </font>
    <font>
      <u/>
      <sz val="11"/>
      <color rgb="FF345474"/>
      <name val="Times New Roman"/>
      <family val="1"/>
    </font>
    <font>
      <sz val="11"/>
      <color rgb="FF345474"/>
      <name val="Times New Roman"/>
      <family val="1"/>
    </font>
    <font>
      <b/>
      <i/>
      <sz val="11"/>
      <color rgb="FF345474"/>
      <name val="Arial"/>
      <family val="2"/>
    </font>
    <font>
      <sz val="12"/>
      <color rgb="FF345474"/>
      <name val="Arial"/>
      <family val="2"/>
    </font>
    <font>
      <sz val="11"/>
      <color rgb="FFFF0000"/>
      <name val="Arial"/>
      <family val="2"/>
    </font>
    <font>
      <b/>
      <u/>
      <sz val="11"/>
      <color rgb="FF345474"/>
      <name val="Arial"/>
      <family val="2"/>
    </font>
    <font>
      <b/>
      <sz val="12"/>
      <color theme="1"/>
      <name val="Arial"/>
      <family val="2"/>
    </font>
    <font>
      <b/>
      <sz val="11"/>
      <color rgb="FF000000"/>
      <name val="Arial"/>
      <family val="2"/>
    </font>
    <font>
      <u/>
      <sz val="10"/>
      <name val="Calibri"/>
      <family val="2"/>
      <scheme val="minor"/>
    </font>
    <font>
      <b/>
      <sz val="10"/>
      <color theme="1"/>
      <name val="Calibri"/>
      <family val="2"/>
    </font>
    <font>
      <u/>
      <sz val="10"/>
      <color theme="1"/>
      <name val="Calibri"/>
      <family val="2"/>
    </font>
    <font>
      <i/>
      <sz val="9"/>
      <color rgb="FF000000"/>
      <name val="Arial"/>
      <family val="2"/>
    </font>
    <font>
      <u/>
      <sz val="10"/>
      <name val="Calibri"/>
      <family val="2"/>
    </font>
    <font>
      <b/>
      <sz val="12"/>
      <color theme="0"/>
      <name val="Calibri"/>
      <family val="2"/>
      <scheme val="minor"/>
    </font>
    <font>
      <sz val="36"/>
      <color theme="1"/>
      <name val="Calibri"/>
      <family val="2"/>
      <scheme val="minor"/>
    </font>
    <font>
      <u/>
      <sz val="11"/>
      <color theme="10"/>
      <name val="Calibri"/>
      <family val="2"/>
      <scheme val="minor"/>
    </font>
    <font>
      <sz val="10"/>
      <color rgb="FFFF0000"/>
      <name val="Calibri"/>
      <family val="2"/>
      <scheme val="minor"/>
    </font>
    <font>
      <b/>
      <sz val="10"/>
      <color theme="0"/>
      <name val="Calibri"/>
      <family val="2"/>
    </font>
    <font>
      <b/>
      <i/>
      <sz val="10"/>
      <name val="Calibri"/>
      <family val="2"/>
    </font>
    <font>
      <sz val="11"/>
      <name val="Calibri"/>
      <family val="3"/>
    </font>
    <font>
      <sz val="11"/>
      <color theme="1"/>
      <name val="Arial"/>
      <family val="2"/>
    </font>
    <font>
      <sz val="12"/>
      <color rgb="FFFF0000"/>
      <name val="Calibri"/>
      <family val="2"/>
      <scheme val="minor"/>
    </font>
    <font>
      <sz val="11"/>
      <color theme="0"/>
      <name val="Calibri"/>
      <family val="2"/>
      <scheme val="minor"/>
    </font>
    <font>
      <i/>
      <sz val="11"/>
      <color theme="0"/>
      <name val="Calibri"/>
      <family val="2"/>
      <scheme val="minor"/>
    </font>
  </fonts>
  <fills count="20">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rgb="FFE6E6E6"/>
      </patternFill>
    </fill>
    <fill>
      <patternFill patternType="solid">
        <fgColor theme="3" tint="0.79998168889431442"/>
        <bgColor indexed="64"/>
      </patternFill>
    </fill>
    <fill>
      <patternFill patternType="solid">
        <fgColor theme="0" tint="-0.14999847407452621"/>
        <bgColor indexed="64"/>
      </patternFill>
    </fill>
    <fill>
      <patternFill patternType="solid">
        <fgColor rgb="FFD9E1F2"/>
        <bgColor indexed="64"/>
      </patternFill>
    </fill>
    <fill>
      <patternFill patternType="solid">
        <fgColor rgb="FF808080"/>
        <bgColor indexed="64"/>
      </patternFill>
    </fill>
    <fill>
      <patternFill patternType="solid">
        <fgColor theme="0"/>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D9D9D9"/>
      </patternFill>
    </fill>
    <fill>
      <patternFill patternType="solid">
        <fgColor theme="1" tint="4.9989318521683403E-2"/>
        <bgColor indexed="64"/>
      </patternFill>
    </fill>
    <fill>
      <patternFill patternType="solid">
        <fgColor theme="2"/>
        <bgColor indexed="64"/>
      </patternFill>
    </fill>
    <fill>
      <patternFill patternType="solid">
        <fgColor rgb="FF345474"/>
      </patternFill>
    </fill>
    <fill>
      <patternFill patternType="solid">
        <fgColor rgb="FF44536A"/>
      </patternFill>
    </fill>
    <fill>
      <patternFill patternType="solid">
        <fgColor theme="0" tint="-0.34998626667073579"/>
        <bgColor indexed="64"/>
      </patternFill>
    </fill>
    <fill>
      <patternFill patternType="solid">
        <fgColor rgb="FFF2F2F2"/>
        <bgColor rgb="FF000000"/>
      </patternFill>
    </fill>
  </fills>
  <borders count="14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top/>
      <bottom style="thin">
        <color indexed="64"/>
      </bottom>
      <diagonal/>
    </border>
    <border>
      <left style="medium">
        <color indexed="64"/>
      </left>
      <right/>
      <top/>
      <bottom/>
      <diagonal/>
    </border>
    <border>
      <left/>
      <right/>
      <top/>
      <bottom style="mediumDashed">
        <color indexed="64"/>
      </bottom>
      <diagonal/>
    </border>
    <border>
      <left/>
      <right style="medium">
        <color indexed="64"/>
      </right>
      <top/>
      <bottom style="medium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top style="thin">
        <color indexed="64"/>
      </top>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dashed">
        <color auto="1"/>
      </right>
      <top style="thin">
        <color rgb="FF000000"/>
      </top>
      <bottom style="dashed">
        <color auto="1"/>
      </bottom>
      <diagonal/>
    </border>
    <border>
      <left style="dashed">
        <color auto="1"/>
      </left>
      <right style="dashed">
        <color auto="1"/>
      </right>
      <top style="thin">
        <color rgb="FF000000"/>
      </top>
      <bottom style="dashed">
        <color auto="1"/>
      </bottom>
      <diagonal/>
    </border>
    <border>
      <left style="dashed">
        <color auto="1"/>
      </left>
      <right style="thin">
        <color auto="1"/>
      </right>
      <top style="thin">
        <color rgb="FF000000"/>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dashed">
        <color auto="1"/>
      </left>
      <right/>
      <top style="dashed">
        <color auto="1"/>
      </top>
      <bottom style="thin">
        <color auto="1"/>
      </bottom>
      <diagonal/>
    </border>
    <border>
      <left/>
      <right style="thin">
        <color auto="1"/>
      </right>
      <top style="dashed">
        <color auto="1"/>
      </top>
      <bottom style="thin">
        <color auto="1"/>
      </bottom>
      <diagonal/>
    </border>
    <border>
      <left style="thin">
        <color rgb="FF000000"/>
      </left>
      <right/>
      <top/>
      <bottom/>
      <diagonal/>
    </border>
    <border>
      <left/>
      <right style="thin">
        <color rgb="FF000000"/>
      </right>
      <top/>
      <bottom/>
      <diagonal/>
    </border>
    <border>
      <left style="thin">
        <color rgb="FF000000"/>
      </left>
      <right/>
      <top/>
      <bottom style="thin">
        <color indexed="64"/>
      </bottom>
      <diagonal/>
    </border>
    <border>
      <left/>
      <right style="thin">
        <color rgb="FF000000"/>
      </right>
      <top/>
      <bottom style="thin">
        <color indexed="64"/>
      </bottom>
      <diagonal/>
    </border>
    <border>
      <left/>
      <right/>
      <top style="dash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ashed">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rgb="FF000000"/>
      </left>
      <right style="thin">
        <color rgb="FF000000"/>
      </right>
      <top style="thin">
        <color rgb="FF000000"/>
      </top>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dashed">
        <color rgb="FF000000"/>
      </right>
      <top style="thin">
        <color rgb="FF000000"/>
      </top>
      <bottom style="thin">
        <color rgb="FF000000"/>
      </bottom>
      <diagonal/>
    </border>
    <border>
      <left style="dashed">
        <color rgb="FF000000"/>
      </left>
      <right style="dashed">
        <color rgb="FF000000"/>
      </right>
      <top style="thin">
        <color rgb="FF000000"/>
      </top>
      <bottom style="thin">
        <color rgb="FF000000"/>
      </bottom>
      <diagonal/>
    </border>
    <border>
      <left style="dashed">
        <color rgb="FF000000"/>
      </left>
      <right style="thin">
        <color rgb="FF000000"/>
      </right>
      <top style="thin">
        <color rgb="FF000000"/>
      </top>
      <bottom style="thin">
        <color rgb="FF000000"/>
      </bottom>
      <diagonal/>
    </border>
    <border>
      <left style="dashed">
        <color rgb="FF000000"/>
      </left>
      <right/>
      <top style="thin">
        <color rgb="FF000000"/>
      </top>
      <bottom style="thin">
        <color rgb="FF000000"/>
      </bottom>
      <diagonal/>
    </border>
    <border>
      <left style="thin">
        <color rgb="FF000000"/>
      </left>
      <right style="dashed">
        <color rgb="FF000000"/>
      </right>
      <top style="thin">
        <color rgb="FF000000"/>
      </top>
      <bottom/>
      <diagonal/>
    </border>
    <border>
      <left style="dashed">
        <color rgb="FF000000"/>
      </left>
      <right style="dashed">
        <color rgb="FF000000"/>
      </right>
      <top style="thin">
        <color rgb="FF000000"/>
      </top>
      <bottom/>
      <diagonal/>
    </border>
    <border>
      <left style="dashed">
        <color rgb="FF000000"/>
      </left>
      <right style="thin">
        <color rgb="FF000000"/>
      </right>
      <top style="thin">
        <color rgb="FF000000"/>
      </top>
      <bottom/>
      <diagonal/>
    </border>
    <border>
      <left style="thin">
        <color rgb="FF000000"/>
      </left>
      <right style="dashed">
        <color rgb="FF000000"/>
      </right>
      <top/>
      <bottom style="thin">
        <color rgb="FF000000"/>
      </bottom>
      <diagonal/>
    </border>
    <border>
      <left style="dashed">
        <color rgb="FF000000"/>
      </left>
      <right/>
      <top style="thin">
        <color rgb="FF000000"/>
      </top>
      <bottom/>
      <diagonal/>
    </border>
    <border>
      <left style="dashed">
        <color rgb="FF000000"/>
      </left>
      <right/>
      <top/>
      <bottom style="thin">
        <color rgb="FF000000"/>
      </bottom>
      <diagonal/>
    </border>
    <border>
      <left/>
      <right style="thin">
        <color auto="1"/>
      </right>
      <top style="thin">
        <color rgb="FF000000"/>
      </top>
      <bottom style="thin">
        <color rgb="FF000000"/>
      </bottom>
      <diagonal/>
    </border>
    <border>
      <left style="hair">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auto="1"/>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rgb="FF000000"/>
      </bottom>
      <diagonal/>
    </border>
    <border>
      <left style="thin">
        <color rgb="FF4471C4"/>
      </left>
      <right/>
      <top style="thin">
        <color indexed="64"/>
      </top>
      <bottom style="thin">
        <color rgb="FF000000"/>
      </bottom>
      <diagonal/>
    </border>
    <border>
      <left/>
      <right style="thin">
        <color rgb="FF4471C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345474"/>
      </bottom>
      <diagonal/>
    </border>
    <border>
      <left/>
      <right/>
      <top style="thin">
        <color rgb="FF000000"/>
      </top>
      <bottom style="thin">
        <color rgb="FF345474"/>
      </bottom>
      <diagonal/>
    </border>
    <border>
      <left/>
      <right style="thin">
        <color indexed="64"/>
      </right>
      <top style="thin">
        <color rgb="FF000000"/>
      </top>
      <bottom style="thin">
        <color rgb="FF345474"/>
      </bottom>
      <diagonal/>
    </border>
    <border>
      <left style="thin">
        <color indexed="64"/>
      </left>
      <right/>
      <top style="thin">
        <color rgb="FF345474"/>
      </top>
      <bottom style="thin">
        <color rgb="FF000000"/>
      </bottom>
      <diagonal/>
    </border>
    <border>
      <left/>
      <right/>
      <top style="thin">
        <color rgb="FF345474"/>
      </top>
      <bottom style="thin">
        <color rgb="FF000000"/>
      </bottom>
      <diagonal/>
    </border>
    <border>
      <left/>
      <right style="thin">
        <color indexed="64"/>
      </right>
      <top style="thin">
        <color rgb="FF345474"/>
      </top>
      <bottom style="thin">
        <color rgb="FF000000"/>
      </bottom>
      <diagonal/>
    </border>
    <border>
      <left/>
      <right style="thin">
        <color rgb="FF000000"/>
      </right>
      <top style="thin">
        <color rgb="FF000000"/>
      </top>
      <bottom style="thin">
        <color rgb="FF345474"/>
      </bottom>
      <diagonal/>
    </border>
    <border>
      <left/>
      <right style="thin">
        <color indexed="64"/>
      </right>
      <top style="thin">
        <color rgb="FF000000"/>
      </top>
      <bottom/>
      <diagonal/>
    </border>
    <border>
      <left/>
      <right style="thin">
        <color rgb="FF000000"/>
      </right>
      <top style="thin">
        <color rgb="FF345474"/>
      </top>
      <bottom style="thin">
        <color rgb="FF000000"/>
      </bottom>
      <diagonal/>
    </border>
    <border>
      <left/>
      <right style="thin">
        <color indexed="64"/>
      </right>
      <top/>
      <bottom style="thin">
        <color rgb="FF000000"/>
      </bottom>
      <diagonal/>
    </border>
    <border>
      <left style="thin">
        <color indexed="64"/>
      </left>
      <right/>
      <top style="thin">
        <color rgb="FF345474"/>
      </top>
      <bottom style="thin">
        <color indexed="64"/>
      </bottom>
      <diagonal/>
    </border>
    <border>
      <left/>
      <right/>
      <top style="thin">
        <color rgb="FF345474"/>
      </top>
      <bottom style="thin">
        <color indexed="64"/>
      </bottom>
      <diagonal/>
    </border>
    <border>
      <left/>
      <right style="thin">
        <color rgb="FF000000"/>
      </right>
      <top style="thin">
        <color rgb="FF345474"/>
      </top>
      <bottom style="thin">
        <color indexed="64"/>
      </bottom>
      <diagonal/>
    </border>
    <border>
      <left style="thin">
        <color indexed="64"/>
      </left>
      <right/>
      <top style="thin">
        <color rgb="FF000000"/>
      </top>
      <bottom/>
      <diagonal/>
    </border>
    <border>
      <left style="thin">
        <color rgb="FF000000"/>
      </left>
      <right/>
      <top style="thin">
        <color indexed="64"/>
      </top>
      <bottom style="thin">
        <color rgb="FF000000"/>
      </bottom>
      <diagonal/>
    </border>
    <border>
      <left style="thin">
        <color indexed="64"/>
      </left>
      <right/>
      <top/>
      <bottom style="thin">
        <color rgb="FF2E5395"/>
      </bottom>
      <diagonal/>
    </border>
    <border>
      <left/>
      <right/>
      <top/>
      <bottom style="thin">
        <color rgb="FF2E5395"/>
      </bottom>
      <diagonal/>
    </border>
    <border>
      <left/>
      <right style="thin">
        <color rgb="FF000000"/>
      </right>
      <top/>
      <bottom style="thin">
        <color rgb="FF2E5395"/>
      </bottom>
      <diagonal/>
    </border>
    <border>
      <left style="thin">
        <color indexed="64"/>
      </left>
      <right/>
      <top style="thin">
        <color rgb="FF2E5395"/>
      </top>
      <bottom style="thin">
        <color indexed="64"/>
      </bottom>
      <diagonal/>
    </border>
    <border>
      <left/>
      <right/>
      <top style="thin">
        <color rgb="FF2E5395"/>
      </top>
      <bottom style="thin">
        <color indexed="64"/>
      </bottom>
      <diagonal/>
    </border>
    <border>
      <left/>
      <right style="thin">
        <color rgb="FF000000"/>
      </right>
      <top style="thin">
        <color rgb="FF2E5395"/>
      </top>
      <bottom style="thin">
        <color indexed="64"/>
      </bottom>
      <diagonal/>
    </border>
    <border>
      <left style="thin">
        <color indexed="64"/>
      </left>
      <right style="thin">
        <color rgb="FF000000"/>
      </right>
      <top/>
      <bottom/>
      <diagonal/>
    </border>
    <border>
      <left style="thin">
        <color indexed="64"/>
      </left>
      <right/>
      <top style="thin">
        <color rgb="FF2E5395"/>
      </top>
      <bottom style="thin">
        <color rgb="FF000000"/>
      </bottom>
      <diagonal/>
    </border>
    <border>
      <left/>
      <right/>
      <top style="thin">
        <color rgb="FF2E5395"/>
      </top>
      <bottom style="thin">
        <color rgb="FF000000"/>
      </bottom>
      <diagonal/>
    </border>
    <border>
      <left/>
      <right style="thin">
        <color rgb="FF000000"/>
      </right>
      <top style="thin">
        <color rgb="FF2E5395"/>
      </top>
      <bottom style="thin">
        <color rgb="FF000000"/>
      </bottom>
      <diagonal/>
    </border>
    <border>
      <left style="thin">
        <color indexed="64"/>
      </left>
      <right style="thin">
        <color rgb="FF000000"/>
      </right>
      <top/>
      <bottom style="thin">
        <color rgb="FF345474"/>
      </bottom>
      <diagonal/>
    </border>
    <border>
      <left style="thin">
        <color rgb="FF000000"/>
      </left>
      <right/>
      <top style="thin">
        <color rgb="FF000000"/>
      </top>
      <bottom style="thin">
        <color rgb="FF345474"/>
      </bottom>
      <diagonal/>
    </border>
    <border>
      <left style="thin">
        <color rgb="FF000000"/>
      </left>
      <right/>
      <top/>
      <bottom style="thin">
        <color rgb="FF345474"/>
      </bottom>
      <diagonal/>
    </border>
    <border>
      <left/>
      <right style="thin">
        <color rgb="FF000000"/>
      </right>
      <top/>
      <bottom style="thin">
        <color rgb="FF345474"/>
      </bottom>
      <diagonal/>
    </border>
    <border>
      <left style="thin">
        <color indexed="64"/>
      </left>
      <right/>
      <top style="thin">
        <color rgb="FF2E5395"/>
      </top>
      <bottom/>
      <diagonal/>
    </border>
    <border>
      <left/>
      <right/>
      <top style="thin">
        <color rgb="FF2E5395"/>
      </top>
      <bottom/>
      <diagonal/>
    </border>
    <border>
      <left/>
      <right style="thin">
        <color rgb="FF000000"/>
      </right>
      <top style="thin">
        <color rgb="FF2E5395"/>
      </top>
      <bottom/>
      <diagonal/>
    </border>
    <border>
      <left style="thin">
        <color indexed="64"/>
      </left>
      <right/>
      <top/>
      <bottom style="thin">
        <color rgb="FF000000"/>
      </bottom>
      <diagonal/>
    </border>
    <border>
      <left style="thin">
        <color rgb="FF000000"/>
      </left>
      <right/>
      <top style="thin">
        <color auto="1"/>
      </top>
      <bottom/>
      <diagonal/>
    </border>
    <border>
      <left style="thin">
        <color indexed="64"/>
      </left>
      <right/>
      <top style="thin">
        <color indexed="64"/>
      </top>
      <bottom style="thin">
        <color rgb="FF345474"/>
      </bottom>
      <diagonal/>
    </border>
    <border>
      <left/>
      <right/>
      <top style="thin">
        <color indexed="64"/>
      </top>
      <bottom style="thin">
        <color rgb="FF345474"/>
      </bottom>
      <diagonal/>
    </border>
    <border>
      <left/>
      <right style="thin">
        <color rgb="FF000000"/>
      </right>
      <top style="thin">
        <color indexed="64"/>
      </top>
      <bottom style="thin">
        <color rgb="FF345474"/>
      </bottom>
      <diagonal/>
    </border>
    <border>
      <left/>
      <right/>
      <top style="mediumDashed">
        <color indexed="64"/>
      </top>
      <bottom/>
      <diagonal/>
    </border>
    <border>
      <left style="medium">
        <color rgb="FFFFCC00"/>
      </left>
      <right style="medium">
        <color rgb="FFFFCC00"/>
      </right>
      <top style="medium">
        <color rgb="FFFFCC00"/>
      </top>
      <bottom/>
      <diagonal/>
    </border>
    <border>
      <left style="medium">
        <color rgb="FFFFCC00"/>
      </left>
      <right style="medium">
        <color rgb="FFFFCC00"/>
      </right>
      <top/>
      <bottom/>
      <diagonal/>
    </border>
    <border>
      <left style="medium">
        <color rgb="FFFFCC00"/>
      </left>
      <right style="medium">
        <color rgb="FFFFCC00"/>
      </right>
      <top/>
      <bottom style="medium">
        <color rgb="FFFFCC00"/>
      </bottom>
      <diagonal/>
    </border>
    <border>
      <left style="medium">
        <color rgb="FFFFC000"/>
      </left>
      <right style="medium">
        <color rgb="FFFFC000"/>
      </right>
      <top style="medium">
        <color rgb="FFFFC000"/>
      </top>
      <bottom/>
      <diagonal/>
    </border>
    <border>
      <left style="medium">
        <color rgb="FFFFC000"/>
      </left>
      <right style="medium">
        <color rgb="FFFFC000"/>
      </right>
      <top/>
      <bottom/>
      <diagonal/>
    </border>
    <border>
      <left style="medium">
        <color rgb="FFFFC000"/>
      </left>
      <right style="medium">
        <color rgb="FFFFC000"/>
      </right>
      <top/>
      <bottom style="medium">
        <color rgb="FFFFC000"/>
      </bottom>
      <diagonal/>
    </border>
    <border>
      <left style="medium">
        <color rgb="FFFFC000"/>
      </left>
      <right style="medium">
        <color rgb="FFFFC000"/>
      </right>
      <top style="medium">
        <color rgb="FFFFC000"/>
      </top>
      <bottom style="thin">
        <color auto="1"/>
      </bottom>
      <diagonal/>
    </border>
    <border>
      <left style="medium">
        <color rgb="FFFFC000"/>
      </left>
      <right style="medium">
        <color rgb="FFFFC000"/>
      </right>
      <top style="thin">
        <color auto="1"/>
      </top>
      <bottom style="thin">
        <color auto="1"/>
      </bottom>
      <diagonal/>
    </border>
    <border>
      <left style="medium">
        <color rgb="FFFFC000"/>
      </left>
      <right style="medium">
        <color rgb="FFFFC000"/>
      </right>
      <top style="thin">
        <color auto="1"/>
      </top>
      <bottom style="medium">
        <color rgb="FFFFC000"/>
      </bottom>
      <diagonal/>
    </border>
    <border>
      <left/>
      <right style="thin">
        <color rgb="FF000000"/>
      </right>
      <top style="thin">
        <color auto="1"/>
      </top>
      <bottom/>
      <diagonal/>
    </border>
    <border>
      <left/>
      <right/>
      <top style="medium">
        <color indexed="64"/>
      </top>
      <bottom style="thin">
        <color indexed="64"/>
      </bottom>
      <diagonal/>
    </border>
    <border>
      <left/>
      <right style="dashed">
        <color auto="1"/>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indexed="64"/>
      </right>
      <top/>
      <bottom style="thin">
        <color indexed="64"/>
      </bottom>
      <diagonal/>
    </border>
    <border>
      <left style="medium">
        <color indexed="64"/>
      </left>
      <right/>
      <top style="thin">
        <color rgb="FF000000"/>
      </top>
      <bottom/>
      <diagonal/>
    </border>
    <border>
      <left/>
      <right style="medium">
        <color indexed="64"/>
      </right>
      <top style="thin">
        <color rgb="FF000000"/>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auto="1"/>
      </left>
      <right/>
      <top style="medium">
        <color indexed="64"/>
      </top>
      <bottom/>
      <diagonal/>
    </border>
    <border>
      <left/>
      <right style="thin">
        <color auto="1"/>
      </right>
      <top style="medium">
        <color indexed="64"/>
      </top>
      <bottom/>
      <diagonal/>
    </border>
  </borders>
  <cellStyleXfs count="4">
    <xf numFmtId="0" fontId="0" fillId="0" borderId="0"/>
    <xf numFmtId="44" fontId="8" fillId="0" borderId="0" applyFont="0" applyFill="0" applyBorder="0" applyAlignment="0" applyProtection="0"/>
    <xf numFmtId="0" fontId="9" fillId="0" borderId="0"/>
    <xf numFmtId="0" fontId="95" fillId="0" borderId="0" applyNumberFormat="0" applyFill="0" applyBorder="0" applyAlignment="0" applyProtection="0"/>
  </cellStyleXfs>
  <cellXfs count="811">
    <xf numFmtId="0" fontId="0" fillId="0" borderId="0" xfId="0"/>
    <xf numFmtId="0" fontId="12" fillId="0" borderId="0" xfId="0" applyFont="1" applyAlignment="1">
      <alignment horizontal="justify" vertical="center"/>
    </xf>
    <xf numFmtId="0" fontId="18" fillId="0" borderId="0" xfId="0" applyFont="1" applyAlignment="1">
      <alignment wrapText="1"/>
    </xf>
    <xf numFmtId="0" fontId="16" fillId="0" borderId="0" xfId="0" applyFont="1"/>
    <xf numFmtId="0" fontId="0" fillId="0" borderId="0" xfId="0" applyAlignment="1">
      <alignment horizontal="right"/>
    </xf>
    <xf numFmtId="0" fontId="19" fillId="0" borderId="0" xfId="0" applyFont="1" applyAlignment="1">
      <alignment horizontal="center" vertical="center" wrapText="1"/>
    </xf>
    <xf numFmtId="0" fontId="21" fillId="0" borderId="0" xfId="0" applyFont="1" applyAlignment="1">
      <alignment vertical="center"/>
    </xf>
    <xf numFmtId="0" fontId="20" fillId="0" borderId="0" xfId="0" applyFont="1"/>
    <xf numFmtId="0" fontId="22" fillId="0" borderId="0" xfId="0" applyFont="1"/>
    <xf numFmtId="0" fontId="23" fillId="0" borderId="0" xfId="0" applyFont="1"/>
    <xf numFmtId="4" fontId="17" fillId="0" borderId="0" xfId="0" applyNumberFormat="1" applyFont="1"/>
    <xf numFmtId="4" fontId="18" fillId="0" borderId="0" xfId="0" applyNumberFormat="1" applyFont="1" applyAlignment="1">
      <alignment wrapText="1"/>
    </xf>
    <xf numFmtId="4" fontId="24" fillId="0" borderId="0" xfId="0" applyNumberFormat="1" applyFont="1"/>
    <xf numFmtId="0" fontId="9" fillId="0" borderId="0" xfId="2" applyAlignment="1">
      <alignment horizontal="left" vertical="top"/>
    </xf>
    <xf numFmtId="0" fontId="30" fillId="6" borderId="29" xfId="0" applyFont="1" applyFill="1" applyBorder="1" applyAlignment="1">
      <alignment horizontal="left" wrapText="1"/>
    </xf>
    <xf numFmtId="0" fontId="31" fillId="0" borderId="29" xfId="0" applyFont="1" applyBorder="1" applyAlignment="1">
      <alignment horizontal="left"/>
    </xf>
    <xf numFmtId="0" fontId="31" fillId="0" borderId="29" xfId="0" applyFont="1" applyBorder="1" applyAlignment="1">
      <alignment horizontal="center"/>
    </xf>
    <xf numFmtId="0" fontId="20" fillId="0" borderId="29" xfId="0" applyFont="1" applyBorder="1"/>
    <xf numFmtId="2" fontId="23" fillId="0" borderId="0" xfId="0" applyNumberFormat="1" applyFont="1"/>
    <xf numFmtId="0" fontId="18" fillId="0" borderId="0" xfId="0" applyFont="1" applyAlignment="1">
      <alignment horizontal="center" wrapText="1"/>
    </xf>
    <xf numFmtId="0" fontId="0" fillId="0" borderId="0" xfId="0" applyAlignment="1">
      <alignment horizontal="left"/>
    </xf>
    <xf numFmtId="0" fontId="34" fillId="0" borderId="0" xfId="0" applyFont="1" applyAlignment="1">
      <alignment wrapText="1"/>
    </xf>
    <xf numFmtId="0" fontId="0" fillId="0" borderId="0" xfId="0" applyAlignment="1">
      <alignment vertical="center"/>
    </xf>
    <xf numFmtId="4" fontId="17" fillId="0" borderId="0" xfId="0" applyNumberFormat="1" applyFont="1" applyAlignment="1">
      <alignment vertical="center"/>
    </xf>
    <xf numFmtId="0" fontId="20" fillId="0" borderId="0" xfId="0" applyFont="1" applyAlignment="1">
      <alignment vertical="center"/>
    </xf>
    <xf numFmtId="0" fontId="36" fillId="0" borderId="0" xfId="0" applyFont="1" applyAlignment="1">
      <alignment vertical="center" wrapText="1"/>
    </xf>
    <xf numFmtId="0" fontId="28" fillId="0" borderId="0" xfId="0" applyFont="1"/>
    <xf numFmtId="0" fontId="13" fillId="2" borderId="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41" fillId="4" borderId="0" xfId="0" applyFont="1" applyFill="1" applyAlignment="1">
      <alignment vertical="center"/>
    </xf>
    <xf numFmtId="0" fontId="10" fillId="4" borderId="0" xfId="0" applyFont="1" applyFill="1" applyAlignment="1">
      <alignment vertical="center"/>
    </xf>
    <xf numFmtId="0" fontId="21" fillId="4" borderId="0" xfId="0" applyFont="1" applyFill="1" applyAlignment="1">
      <alignment vertical="center"/>
    </xf>
    <xf numFmtId="0" fontId="21" fillId="4" borderId="3" xfId="0" applyFont="1" applyFill="1" applyBorder="1" applyAlignment="1">
      <alignment vertical="center"/>
    </xf>
    <xf numFmtId="0" fontId="0" fillId="0" borderId="5" xfId="0" applyBorder="1"/>
    <xf numFmtId="0" fontId="14" fillId="0" borderId="0" xfId="0" applyFont="1" applyAlignment="1">
      <alignment horizontal="left" vertical="center"/>
    </xf>
    <xf numFmtId="0" fontId="3" fillId="0" borderId="0" xfId="0" applyFont="1" applyAlignment="1">
      <alignment horizontal="center" vertical="center"/>
    </xf>
    <xf numFmtId="0" fontId="0" fillId="0" borderId="3" xfId="0" applyBorder="1"/>
    <xf numFmtId="0" fontId="14" fillId="0" borderId="6" xfId="0" applyFont="1" applyBorder="1" applyAlignment="1">
      <alignment horizontal="left" vertical="center"/>
    </xf>
    <xf numFmtId="0" fontId="38" fillId="0" borderId="6" xfId="0" applyFont="1" applyBorder="1" applyAlignment="1">
      <alignment vertical="top" wrapText="1"/>
    </xf>
    <xf numFmtId="0" fontId="0" fillId="0" borderId="7" xfId="0" applyBorder="1"/>
    <xf numFmtId="0" fontId="15" fillId="0" borderId="0" xfId="0" applyFont="1"/>
    <xf numFmtId="0" fontId="38" fillId="0" borderId="0" xfId="0" applyFont="1" applyAlignment="1">
      <alignment vertical="top" wrapText="1"/>
    </xf>
    <xf numFmtId="0" fontId="35" fillId="4" borderId="0" xfId="0" applyFont="1" applyFill="1" applyAlignment="1">
      <alignment vertical="center"/>
    </xf>
    <xf numFmtId="0" fontId="36" fillId="0" borderId="0" xfId="0" applyFont="1" applyAlignment="1">
      <alignment horizontal="left" vertical="center" wrapText="1"/>
    </xf>
    <xf numFmtId="0" fontId="18" fillId="0" borderId="7" xfId="0" applyFont="1" applyBorder="1" applyAlignment="1">
      <alignment wrapText="1"/>
    </xf>
    <xf numFmtId="0" fontId="0" fillId="0" borderId="3" xfId="0" applyBorder="1" applyAlignment="1">
      <alignment vertical="center"/>
    </xf>
    <xf numFmtId="0" fontId="2" fillId="0" borderId="0" xfId="0" applyFont="1" applyAlignment="1">
      <alignment horizontal="left" vertical="center"/>
    </xf>
    <xf numFmtId="0" fontId="16" fillId="0" borderId="3" xfId="0" applyFont="1" applyBorder="1"/>
    <xf numFmtId="0" fontId="2" fillId="0" borderId="0" xfId="0" applyFont="1" applyAlignment="1">
      <alignment horizontal="center" vertical="center"/>
    </xf>
    <xf numFmtId="0" fontId="2" fillId="0" borderId="6" xfId="0" applyFont="1" applyBorder="1" applyAlignment="1">
      <alignment horizontal="left" vertical="center"/>
    </xf>
    <xf numFmtId="0" fontId="16" fillId="0" borderId="7" xfId="0" applyFont="1" applyBorder="1"/>
    <xf numFmtId="0" fontId="39" fillId="0" borderId="0" xfId="0" applyFont="1" applyAlignment="1">
      <alignment vertical="center" wrapText="1"/>
    </xf>
    <xf numFmtId="0" fontId="37" fillId="0" borderId="0" xfId="0" applyFont="1" applyAlignment="1">
      <alignment vertical="top" wrapText="1"/>
    </xf>
    <xf numFmtId="0" fontId="38" fillId="0" borderId="6" xfId="0" applyFont="1" applyBorder="1" applyAlignment="1">
      <alignment vertical="center" wrapText="1"/>
    </xf>
    <xf numFmtId="0" fontId="36" fillId="0" borderId="6" xfId="0" applyFont="1" applyBorder="1"/>
    <xf numFmtId="0" fontId="36" fillId="0" borderId="0" xfId="0" applyFont="1"/>
    <xf numFmtId="0" fontId="37" fillId="0" borderId="0" xfId="0" applyFont="1" applyAlignment="1">
      <alignment vertical="top"/>
    </xf>
    <xf numFmtId="0" fontId="39" fillId="0" borderId="0" xfId="0" applyFont="1" applyAlignment="1">
      <alignment vertical="top" wrapText="1"/>
    </xf>
    <xf numFmtId="0" fontId="3" fillId="10" borderId="4" xfId="0" applyFont="1" applyFill="1" applyBorder="1" applyAlignment="1">
      <alignment horizontal="center" vertical="center"/>
    </xf>
    <xf numFmtId="0" fontId="15" fillId="10" borderId="0" xfId="0" applyFont="1" applyFill="1"/>
    <xf numFmtId="0" fontId="36" fillId="10" borderId="0" xfId="0" applyFont="1" applyFill="1" applyAlignment="1">
      <alignment vertical="center" wrapText="1"/>
    </xf>
    <xf numFmtId="0" fontId="2" fillId="10" borderId="0" xfId="0" applyFont="1" applyFill="1" applyAlignment="1">
      <alignment horizontal="center" vertical="center"/>
    </xf>
    <xf numFmtId="0" fontId="3" fillId="10" borderId="0" xfId="0" applyFont="1" applyFill="1" applyAlignment="1">
      <alignment horizontal="center" vertical="center"/>
    </xf>
    <xf numFmtId="0" fontId="0" fillId="10" borderId="3" xfId="0" applyFill="1" applyBorder="1"/>
    <xf numFmtId="0" fontId="0" fillId="10" borderId="0" xfId="0" applyFill="1"/>
    <xf numFmtId="4" fontId="17" fillId="10" borderId="0" xfId="0" applyNumberFormat="1" applyFont="1" applyFill="1"/>
    <xf numFmtId="0" fontId="20" fillId="10" borderId="0" xfId="0" applyFont="1" applyFill="1"/>
    <xf numFmtId="0" fontId="0" fillId="0" borderId="0" xfId="0" applyAlignment="1">
      <alignment horizontal="left" vertical="top"/>
    </xf>
    <xf numFmtId="0" fontId="34" fillId="0" borderId="0" xfId="0" applyFont="1"/>
    <xf numFmtId="0" fontId="49" fillId="0" borderId="0" xfId="0" applyFont="1"/>
    <xf numFmtId="0" fontId="34" fillId="0" borderId="0" xfId="0" applyFont="1" applyAlignment="1">
      <alignment horizontal="left"/>
    </xf>
    <xf numFmtId="0" fontId="50" fillId="0" borderId="0" xfId="0" applyFont="1"/>
    <xf numFmtId="0" fontId="52" fillId="0" borderId="0" xfId="0" applyFont="1"/>
    <xf numFmtId="14" fontId="0" fillId="3" borderId="19" xfId="0" applyNumberFormat="1" applyFill="1" applyBorder="1" applyAlignment="1" applyProtection="1">
      <alignment horizontal="left"/>
      <protection locked="0"/>
    </xf>
    <xf numFmtId="0" fontId="0" fillId="0" borderId="0" xfId="0" applyAlignment="1">
      <alignment horizontal="left" vertical="center"/>
    </xf>
    <xf numFmtId="0" fontId="12" fillId="0" borderId="0" xfId="2" applyFont="1" applyAlignment="1">
      <alignment horizontal="left" vertical="top"/>
    </xf>
    <xf numFmtId="0" fontId="0" fillId="0" borderId="0" xfId="0" applyAlignment="1">
      <alignment horizontal="center" vertical="center"/>
    </xf>
    <xf numFmtId="0" fontId="52" fillId="0" borderId="0" xfId="0" applyFont="1" applyAlignment="1">
      <alignment horizontal="left"/>
    </xf>
    <xf numFmtId="0" fontId="36" fillId="3" borderId="29" xfId="0" applyFont="1" applyFill="1" applyBorder="1" applyAlignment="1" applyProtection="1">
      <alignment horizontal="center" vertical="center" wrapText="1"/>
      <protection locked="0"/>
    </xf>
    <xf numFmtId="0" fontId="89" fillId="3" borderId="29" xfId="0" applyFont="1" applyFill="1" applyBorder="1" applyAlignment="1" applyProtection="1">
      <alignment horizontal="center" vertical="center" wrapText="1"/>
      <protection locked="0"/>
    </xf>
    <xf numFmtId="0" fontId="36" fillId="8" borderId="29" xfId="0" applyFont="1" applyFill="1" applyBorder="1" applyAlignment="1" applyProtection="1">
      <alignment horizontal="center" vertical="center" wrapText="1"/>
      <protection locked="0"/>
    </xf>
    <xf numFmtId="0" fontId="40" fillId="3" borderId="29" xfId="0" applyFont="1" applyFill="1" applyBorder="1" applyAlignment="1" applyProtection="1">
      <alignment horizontal="center" vertical="center" wrapText="1"/>
      <protection locked="0"/>
    </xf>
    <xf numFmtId="0" fontId="36" fillId="3" borderId="29" xfId="0" applyFont="1" applyFill="1" applyBorder="1" applyAlignment="1" applyProtection="1">
      <alignment vertical="center" wrapText="1"/>
      <protection locked="0"/>
    </xf>
    <xf numFmtId="0" fontId="36" fillId="3" borderId="29" xfId="0" applyFont="1" applyFill="1" applyBorder="1" applyAlignment="1" applyProtection="1">
      <alignment horizontal="center" vertical="center"/>
      <protection locked="0"/>
    </xf>
    <xf numFmtId="0" fontId="96" fillId="0" borderId="0" xfId="0" applyFont="1"/>
    <xf numFmtId="0" fontId="3" fillId="3" borderId="29" xfId="0" applyFont="1" applyFill="1" applyBorder="1" applyAlignment="1" applyProtection="1">
      <alignment horizontal="center" vertical="center"/>
      <protection locked="0"/>
    </xf>
    <xf numFmtId="0" fontId="1" fillId="3" borderId="29" xfId="0" applyFont="1" applyFill="1" applyBorder="1" applyAlignment="1" applyProtection="1">
      <alignment horizontal="center" vertical="center"/>
      <protection locked="0"/>
    </xf>
    <xf numFmtId="0" fontId="36" fillId="8" borderId="43" xfId="0" applyFont="1" applyFill="1" applyBorder="1" applyAlignment="1" applyProtection="1">
      <alignment vertical="center" wrapText="1"/>
      <protection locked="0"/>
    </xf>
    <xf numFmtId="0" fontId="28" fillId="0" borderId="0" xfId="0" applyFont="1" applyAlignment="1">
      <alignment horizontal="center" vertical="center"/>
    </xf>
    <xf numFmtId="0" fontId="11" fillId="0" borderId="0" xfId="0" applyFont="1" applyAlignment="1">
      <alignment vertical="center"/>
    </xf>
    <xf numFmtId="0" fontId="86" fillId="0" borderId="0" xfId="0" applyFont="1" applyAlignment="1">
      <alignment horizontal="center" vertical="center"/>
    </xf>
    <xf numFmtId="0" fontId="87" fillId="0" borderId="0" xfId="0" applyFont="1" applyAlignment="1">
      <alignment horizontal="center" vertical="center"/>
    </xf>
    <xf numFmtId="0" fontId="28" fillId="10" borderId="9" xfId="0" applyFont="1" applyFill="1" applyBorder="1"/>
    <xf numFmtId="0" fontId="28" fillId="0" borderId="9" xfId="0" applyFont="1" applyBorder="1"/>
    <xf numFmtId="0" fontId="28" fillId="9" borderId="0" xfId="0" applyFont="1" applyFill="1"/>
    <xf numFmtId="0" fontId="93" fillId="4" borderId="0" xfId="0" applyFont="1" applyFill="1" applyAlignment="1">
      <alignment vertical="center"/>
    </xf>
    <xf numFmtId="0" fontId="10" fillId="4" borderId="0" xfId="0" applyFont="1" applyFill="1" applyAlignment="1">
      <alignment horizontal="center" vertical="center"/>
    </xf>
    <xf numFmtId="0" fontId="41" fillId="0" borderId="0" xfId="0" applyFont="1" applyAlignment="1">
      <alignment vertical="center"/>
    </xf>
    <xf numFmtId="0" fontId="36" fillId="0" borderId="0" xfId="0" applyFont="1" applyAlignment="1">
      <alignment horizontal="center" vertical="center" wrapText="1"/>
    </xf>
    <xf numFmtId="0" fontId="88" fillId="0" borderId="0" xfId="0" applyFont="1" applyAlignment="1">
      <alignment vertical="center" wrapText="1"/>
    </xf>
    <xf numFmtId="0" fontId="21" fillId="0" borderId="3" xfId="0" applyFont="1" applyBorder="1" applyAlignment="1">
      <alignment vertical="center"/>
    </xf>
    <xf numFmtId="0" fontId="37" fillId="0" borderId="0" xfId="0" applyFont="1" applyAlignment="1">
      <alignment vertical="center" wrapText="1"/>
    </xf>
    <xf numFmtId="0" fontId="89" fillId="0" borderId="6" xfId="0" applyFont="1" applyBorder="1" applyAlignment="1">
      <alignment horizontal="center" vertical="center" wrapText="1"/>
    </xf>
    <xf numFmtId="0" fontId="89" fillId="0" borderId="0" xfId="0" applyFont="1" applyAlignment="1">
      <alignment horizontal="center" vertical="center" wrapText="1"/>
    </xf>
    <xf numFmtId="0" fontId="18" fillId="0" borderId="0" xfId="0" applyFont="1" applyAlignment="1">
      <alignment horizontal="center" vertical="center" wrapText="1"/>
    </xf>
    <xf numFmtId="0" fontId="90" fillId="0" borderId="0" xfId="0" applyFont="1" applyAlignment="1">
      <alignment vertical="top" wrapText="1"/>
    </xf>
    <xf numFmtId="0" fontId="49" fillId="9" borderId="0" xfId="0" applyFont="1" applyFill="1"/>
    <xf numFmtId="0" fontId="88" fillId="0" borderId="0" xfId="0" applyFont="1" applyAlignment="1">
      <alignment horizontal="left" vertical="center" wrapText="1"/>
    </xf>
    <xf numFmtId="0" fontId="42" fillId="0" borderId="0" xfId="0" applyFont="1" applyAlignment="1">
      <alignment horizontal="left" vertical="center" wrapText="1"/>
    </xf>
    <xf numFmtId="0" fontId="37" fillId="0" borderId="0" xfId="0" applyFont="1" applyAlignment="1">
      <alignment horizontal="left" vertical="center" wrapText="1"/>
    </xf>
    <xf numFmtId="0" fontId="14" fillId="0" borderId="123" xfId="0" applyFont="1" applyBorder="1" applyAlignment="1">
      <alignment horizontal="left" vertical="center"/>
    </xf>
    <xf numFmtId="0" fontId="18" fillId="0" borderId="3" xfId="0" applyFont="1" applyBorder="1" applyAlignment="1">
      <alignment wrapText="1"/>
    </xf>
    <xf numFmtId="0" fontId="38" fillId="0" borderId="123" xfId="0" applyFont="1" applyBorder="1" applyAlignment="1">
      <alignment vertical="top" wrapText="1"/>
    </xf>
    <xf numFmtId="0" fontId="89" fillId="0" borderId="123" xfId="0" applyFont="1" applyBorder="1" applyAlignment="1">
      <alignment horizontal="center" vertical="center" wrapText="1"/>
    </xf>
    <xf numFmtId="0" fontId="18" fillId="0" borderId="123" xfId="0" applyFont="1" applyBorder="1" applyAlignment="1">
      <alignment horizontal="center" vertical="center" wrapText="1"/>
    </xf>
    <xf numFmtId="0" fontId="21" fillId="4" borderId="44" xfId="0" applyFont="1" applyFill="1" applyBorder="1" applyAlignment="1">
      <alignment vertical="center"/>
    </xf>
    <xf numFmtId="0" fontId="41" fillId="4" borderId="40" xfId="0" applyFont="1" applyFill="1" applyBorder="1" applyAlignment="1">
      <alignment vertical="center"/>
    </xf>
    <xf numFmtId="0" fontId="93" fillId="4" borderId="40" xfId="0" applyFont="1" applyFill="1" applyBorder="1" applyAlignment="1">
      <alignment horizontal="left" vertical="center"/>
    </xf>
    <xf numFmtId="0" fontId="10" fillId="4" borderId="40" xfId="0" applyFont="1" applyFill="1" applyBorder="1" applyAlignment="1">
      <alignment horizontal="center" vertical="center"/>
    </xf>
    <xf numFmtId="0" fontId="10" fillId="4" borderId="40" xfId="0" applyFont="1" applyFill="1" applyBorder="1" applyAlignment="1">
      <alignment vertical="center"/>
    </xf>
    <xf numFmtId="0" fontId="21" fillId="4" borderId="40" xfId="0" applyFont="1" applyFill="1" applyBorder="1" applyAlignment="1">
      <alignment vertical="center"/>
    </xf>
    <xf numFmtId="0" fontId="17" fillId="0" borderId="0" xfId="0" applyFont="1" applyAlignment="1">
      <alignment vertical="center" wrapText="1"/>
    </xf>
    <xf numFmtId="0" fontId="40" fillId="0" borderId="4" xfId="0" applyFont="1" applyBorder="1" applyAlignment="1">
      <alignment horizontal="center" vertical="center" wrapText="1"/>
    </xf>
    <xf numFmtId="0" fontId="92" fillId="0" borderId="0" xfId="0" applyFont="1" applyAlignment="1">
      <alignment vertical="center" wrapText="1"/>
    </xf>
    <xf numFmtId="0" fontId="18" fillId="0" borderId="0" xfId="0" applyFont="1" applyAlignment="1">
      <alignment vertical="center" wrapText="1"/>
    </xf>
    <xf numFmtId="0" fontId="1" fillId="0" borderId="6" xfId="0" applyFont="1" applyBorder="1" applyAlignment="1">
      <alignment horizontal="center" vertical="center"/>
    </xf>
    <xf numFmtId="0" fontId="1" fillId="0" borderId="0" xfId="0" applyFont="1" applyAlignment="1">
      <alignment horizontal="center" vertical="center"/>
    </xf>
    <xf numFmtId="0" fontId="40" fillId="0" borderId="0" xfId="0" applyFont="1" applyAlignment="1">
      <alignment horizontal="center" vertical="center" wrapText="1"/>
    </xf>
    <xf numFmtId="0" fontId="40"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41" fillId="4" borderId="44" xfId="0" applyFont="1" applyFill="1" applyBorder="1" applyAlignment="1">
      <alignment vertical="center"/>
    </xf>
    <xf numFmtId="0" fontId="93" fillId="4" borderId="40" xfId="0" applyFont="1" applyFill="1" applyBorder="1" applyAlignment="1">
      <alignment vertical="center"/>
    </xf>
    <xf numFmtId="0" fontId="41" fillId="4" borderId="39" xfId="0" applyFont="1" applyFill="1" applyBorder="1" applyAlignment="1">
      <alignment vertical="center"/>
    </xf>
    <xf numFmtId="0" fontId="1" fillId="10" borderId="6" xfId="0" applyFont="1" applyFill="1" applyBorder="1" applyAlignment="1">
      <alignment horizontal="center" vertical="center"/>
    </xf>
    <xf numFmtId="0" fontId="15" fillId="10" borderId="6" xfId="0" applyFont="1" applyFill="1" applyBorder="1"/>
    <xf numFmtId="0" fontId="36" fillId="10" borderId="6" xfId="0" applyFont="1" applyFill="1" applyBorder="1" applyAlignment="1">
      <alignment vertical="center" wrapText="1"/>
    </xf>
    <xf numFmtId="0" fontId="36" fillId="10" borderId="6" xfId="0" applyFont="1" applyFill="1" applyBorder="1" applyAlignment="1">
      <alignment horizontal="center" vertical="center" wrapText="1"/>
    </xf>
    <xf numFmtId="0" fontId="1" fillId="10" borderId="0" xfId="0" applyFont="1" applyFill="1" applyAlignment="1">
      <alignment horizontal="center" vertical="center"/>
    </xf>
    <xf numFmtId="0" fontId="36" fillId="10" borderId="0" xfId="0" applyFont="1" applyFill="1" applyAlignment="1">
      <alignment horizontal="center" vertical="center" wrapText="1"/>
    </xf>
    <xf numFmtId="0" fontId="38" fillId="0" borderId="0" xfId="0" applyFont="1" applyAlignment="1">
      <alignment vertical="center" wrapText="1"/>
    </xf>
    <xf numFmtId="0" fontId="3" fillId="11" borderId="29" xfId="0" applyFont="1" applyFill="1" applyBorder="1" applyAlignment="1">
      <alignment horizontal="center" vertical="center"/>
    </xf>
    <xf numFmtId="0" fontId="36" fillId="0" borderId="6" xfId="0" applyFont="1" applyBorder="1" applyAlignment="1">
      <alignment horizontal="center" vertical="center"/>
    </xf>
    <xf numFmtId="0" fontId="36" fillId="0" borderId="0" xfId="0" applyFont="1" applyAlignment="1">
      <alignment horizontal="center" vertical="center"/>
    </xf>
    <xf numFmtId="0" fontId="3" fillId="0" borderId="0" xfId="0" applyFont="1" applyAlignment="1">
      <alignment horizontal="center" vertical="center" wrapText="1"/>
    </xf>
    <xf numFmtId="0" fontId="17" fillId="0" borderId="0" xfId="0" applyFont="1" applyAlignment="1">
      <alignment vertical="center"/>
    </xf>
    <xf numFmtId="0" fontId="36" fillId="0" borderId="23" xfId="0" applyFont="1" applyBorder="1" applyAlignment="1">
      <alignment vertical="center" wrapText="1"/>
    </xf>
    <xf numFmtId="0" fontId="41" fillId="10" borderId="0" xfId="0" applyFont="1" applyFill="1" applyAlignment="1">
      <alignment vertical="center" wrapText="1"/>
    </xf>
    <xf numFmtId="0" fontId="0" fillId="0" borderId="0" xfId="0" applyProtection="1">
      <protection locked="0"/>
    </xf>
    <xf numFmtId="0" fontId="36" fillId="0" borderId="0" xfId="0" applyFont="1" applyAlignment="1" applyProtection="1">
      <alignment horizontal="center" vertical="center" wrapText="1"/>
      <protection locked="0"/>
    </xf>
    <xf numFmtId="0" fontId="97" fillId="10" borderId="0" xfId="0" applyFont="1" applyFill="1" applyAlignment="1">
      <alignment horizontal="center" vertical="center" wrapText="1"/>
    </xf>
    <xf numFmtId="0" fontId="39" fillId="3" borderId="29" xfId="0" applyFont="1" applyFill="1" applyBorder="1" applyAlignment="1" applyProtection="1">
      <alignment vertical="center" wrapText="1"/>
      <protection locked="0"/>
    </xf>
    <xf numFmtId="0" fontId="9" fillId="0" borderId="0" xfId="2" applyAlignment="1">
      <alignment horizontal="left" vertical="center"/>
    </xf>
    <xf numFmtId="0" fontId="9" fillId="0" borderId="0" xfId="2" applyAlignment="1">
      <alignment horizontal="left" vertical="top" wrapText="1" indent="2"/>
    </xf>
    <xf numFmtId="0" fontId="25" fillId="0" borderId="0" xfId="2" applyFont="1" applyAlignment="1">
      <alignment horizontal="left" vertical="top"/>
    </xf>
    <xf numFmtId="0" fontId="91" fillId="0" borderId="0" xfId="2" applyFont="1" applyAlignment="1">
      <alignment horizontal="left" vertical="top"/>
    </xf>
    <xf numFmtId="0" fontId="27" fillId="0" borderId="0" xfId="2" applyFont="1" applyAlignment="1">
      <alignment horizontal="center" vertical="center" wrapText="1"/>
    </xf>
    <xf numFmtId="0" fontId="9" fillId="0" borderId="0" xfId="2" applyAlignment="1">
      <alignment horizontal="center" vertical="center"/>
    </xf>
    <xf numFmtId="0" fontId="27" fillId="0" borderId="0" xfId="2" applyFont="1" applyAlignment="1">
      <alignment horizontal="left" vertical="center" wrapText="1" indent="2"/>
    </xf>
    <xf numFmtId="0" fontId="27" fillId="0" borderId="0" xfId="2" applyFont="1" applyAlignment="1">
      <alignment horizontal="left" vertical="top" wrapText="1" indent="2"/>
    </xf>
    <xf numFmtId="0" fontId="27" fillId="0" borderId="0" xfId="2" applyFont="1" applyAlignment="1">
      <alignment vertical="top" wrapText="1"/>
    </xf>
    <xf numFmtId="0" fontId="91" fillId="0" borderId="0" xfId="2" applyFont="1" applyAlignment="1">
      <alignment horizontal="left" vertical="top" wrapText="1"/>
    </xf>
    <xf numFmtId="0" fontId="27" fillId="0" borderId="0" xfId="2" applyFont="1" applyAlignment="1">
      <alignment horizontal="center" vertical="top" wrapText="1"/>
    </xf>
    <xf numFmtId="0" fontId="25" fillId="0" borderId="31" xfId="2" applyFont="1" applyBorder="1" applyAlignment="1">
      <alignment horizontal="left" vertical="top"/>
    </xf>
    <xf numFmtId="0" fontId="25" fillId="0" borderId="33" xfId="2" applyFont="1" applyBorder="1" applyAlignment="1">
      <alignment vertical="top"/>
    </xf>
    <xf numFmtId="0" fontId="25" fillId="0" borderId="34" xfId="2" applyFont="1" applyBorder="1" applyAlignment="1">
      <alignment vertical="top"/>
    </xf>
    <xf numFmtId="0" fontId="25" fillId="0" borderId="36" xfId="2" applyFont="1" applyBorder="1" applyAlignment="1">
      <alignment vertical="top"/>
    </xf>
    <xf numFmtId="0" fontId="25" fillId="0" borderId="37" xfId="2" applyFont="1" applyBorder="1" applyAlignment="1">
      <alignment vertical="top"/>
    </xf>
    <xf numFmtId="0" fontId="25" fillId="0" borderId="42" xfId="2" applyFont="1" applyBorder="1" applyAlignment="1">
      <alignment vertical="top" wrapText="1"/>
    </xf>
    <xf numFmtId="0" fontId="25" fillId="0" borderId="0" xfId="2" applyFont="1" applyAlignment="1">
      <alignment vertical="top" wrapText="1"/>
    </xf>
    <xf numFmtId="0" fontId="25" fillId="0" borderId="43" xfId="2" applyFont="1" applyBorder="1" applyAlignment="1">
      <alignment vertical="top" wrapText="1"/>
    </xf>
    <xf numFmtId="0" fontId="33" fillId="11" borderId="40" xfId="2" applyFont="1" applyFill="1" applyBorder="1" applyAlignment="1">
      <alignment horizontal="left" vertical="top" wrapText="1"/>
    </xf>
    <xf numFmtId="0" fontId="33" fillId="11" borderId="29" xfId="2" applyFont="1" applyFill="1" applyBorder="1" applyAlignment="1">
      <alignment horizontal="center" vertical="center" wrapText="1"/>
    </xf>
    <xf numFmtId="0" fontId="4" fillId="0" borderId="13" xfId="2" applyFont="1" applyBorder="1" applyAlignment="1">
      <alignment horizontal="center" vertical="center" wrapText="1"/>
    </xf>
    <xf numFmtId="0" fontId="4" fillId="0" borderId="0" xfId="2" applyFont="1" applyAlignment="1">
      <alignment horizontal="center" vertical="center" wrapText="1"/>
    </xf>
    <xf numFmtId="0" fontId="4" fillId="0" borderId="0" xfId="2" applyFont="1" applyAlignment="1">
      <alignment horizontal="left" vertical="center" wrapText="1"/>
    </xf>
    <xf numFmtId="0" fontId="9" fillId="0" borderId="0" xfId="2" applyAlignment="1">
      <alignment horizontal="left" wrapText="1"/>
    </xf>
    <xf numFmtId="0" fontId="25" fillId="0" borderId="0" xfId="2" applyFont="1" applyAlignment="1">
      <alignment horizontal="left" wrapText="1"/>
    </xf>
    <xf numFmtId="0" fontId="32" fillId="0" borderId="15" xfId="2" applyFont="1" applyBorder="1" applyAlignment="1">
      <alignment horizontal="left" vertical="top" wrapText="1"/>
    </xf>
    <xf numFmtId="0" fontId="25" fillId="0" borderId="15" xfId="2" applyFont="1" applyBorder="1" applyAlignment="1">
      <alignment horizontal="left" wrapText="1"/>
    </xf>
    <xf numFmtId="0" fontId="39" fillId="0" borderId="61" xfId="0" applyFont="1" applyBorder="1" applyAlignment="1">
      <alignment vertical="top" wrapText="1"/>
    </xf>
    <xf numFmtId="0" fontId="47" fillId="0" borderId="61" xfId="0" applyFont="1" applyBorder="1" applyAlignment="1">
      <alignment vertical="top" wrapText="1"/>
    </xf>
    <xf numFmtId="0" fontId="47" fillId="10" borderId="61" xfId="0" applyFont="1" applyFill="1" applyBorder="1" applyAlignment="1">
      <alignment vertical="top" wrapText="1"/>
    </xf>
    <xf numFmtId="0" fontId="39" fillId="0" borderId="16" xfId="0" applyFont="1" applyBorder="1" applyAlignment="1">
      <alignment vertical="top" wrapText="1"/>
    </xf>
    <xf numFmtId="0" fontId="39" fillId="0" borderId="65" xfId="0" applyFont="1" applyBorder="1" applyAlignment="1">
      <alignment vertical="top" wrapText="1"/>
    </xf>
    <xf numFmtId="0" fontId="0" fillId="0" borderId="68" xfId="0" applyBorder="1" applyAlignment="1">
      <alignment vertical="top" wrapText="1"/>
    </xf>
    <xf numFmtId="0" fontId="39" fillId="10" borderId="61" xfId="0" applyFont="1" applyFill="1" applyBorder="1" applyAlignment="1">
      <alignment vertical="top" wrapText="1"/>
    </xf>
    <xf numFmtId="0" fontId="0" fillId="0" borderId="21" xfId="0" applyBorder="1" applyAlignment="1">
      <alignment horizontal="left" wrapText="1"/>
    </xf>
    <xf numFmtId="0" fontId="16" fillId="15" borderId="58" xfId="0" applyFont="1" applyFill="1" applyBorder="1" applyAlignment="1">
      <alignment horizontal="center" vertical="center" wrapText="1"/>
    </xf>
    <xf numFmtId="0" fontId="0" fillId="0" borderId="0" xfId="0" applyAlignment="1">
      <alignment horizontal="center" vertical="top"/>
    </xf>
    <xf numFmtId="0" fontId="28" fillId="0" borderId="0" xfId="0" applyFont="1"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0" fillId="10" borderId="0" xfId="0" applyFill="1" applyAlignment="1">
      <alignment horizontal="right" vertical="center"/>
    </xf>
    <xf numFmtId="0" fontId="34" fillId="3" borderId="0" xfId="0" applyFont="1" applyFill="1" applyAlignment="1" applyProtection="1">
      <alignment vertical="center" wrapText="1"/>
      <protection locked="0"/>
    </xf>
    <xf numFmtId="0" fontId="34" fillId="3" borderId="0" xfId="0" applyFont="1" applyFill="1" applyAlignment="1" applyProtection="1">
      <alignment horizontal="left" vertical="center" wrapText="1"/>
      <protection locked="0"/>
    </xf>
    <xf numFmtId="14" fontId="34" fillId="3" borderId="0" xfId="0" applyNumberFormat="1" applyFont="1" applyFill="1" applyAlignment="1" applyProtection="1">
      <alignment horizontal="left" vertical="center" wrapText="1"/>
      <protection locked="0"/>
    </xf>
    <xf numFmtId="0" fontId="0" fillId="8" borderId="0" xfId="0" applyFill="1" applyAlignment="1" applyProtection="1">
      <alignment horizontal="left" vertical="center"/>
      <protection locked="0"/>
    </xf>
    <xf numFmtId="0" fontId="0" fillId="10" borderId="17" xfId="0" applyFill="1" applyBorder="1" applyAlignment="1">
      <alignment vertical="top" wrapText="1"/>
    </xf>
    <xf numFmtId="0" fontId="0" fillId="10" borderId="18" xfId="0" applyFill="1" applyBorder="1" applyAlignment="1">
      <alignment vertical="top" wrapText="1"/>
    </xf>
    <xf numFmtId="0" fontId="34" fillId="10" borderId="17" xfId="0" applyFont="1" applyFill="1" applyBorder="1" applyAlignment="1">
      <alignment vertical="top" wrapText="1"/>
    </xf>
    <xf numFmtId="0" fontId="34" fillId="0" borderId="68" xfId="0" applyFont="1" applyBorder="1" applyAlignment="1">
      <alignment vertical="top" wrapText="1"/>
    </xf>
    <xf numFmtId="0" fontId="53" fillId="7" borderId="29" xfId="2" applyFont="1" applyFill="1" applyBorder="1" applyAlignment="1">
      <alignment horizontal="center" vertical="center" wrapText="1"/>
    </xf>
    <xf numFmtId="0" fontId="102" fillId="0" borderId="0" xfId="0" applyFont="1" applyAlignment="1">
      <alignment horizontal="left" vertical="top"/>
    </xf>
    <xf numFmtId="1" fontId="36" fillId="15" borderId="40" xfId="0" applyNumberFormat="1" applyFont="1" applyFill="1" applyBorder="1" applyAlignment="1">
      <alignment horizontal="left" vertical="center" wrapText="1"/>
    </xf>
    <xf numFmtId="1" fontId="36" fillId="15" borderId="41" xfId="0" applyNumberFormat="1" applyFont="1" applyFill="1" applyBorder="1" applyAlignment="1">
      <alignment horizontal="right" vertical="center" wrapText="1"/>
    </xf>
    <xf numFmtId="0" fontId="25" fillId="0" borderId="0" xfId="2" applyFont="1" applyAlignment="1">
      <alignment horizontal="left" vertical="top" wrapText="1"/>
    </xf>
    <xf numFmtId="0" fontId="25" fillId="11" borderId="29" xfId="2" applyFont="1" applyFill="1" applyBorder="1" applyAlignment="1">
      <alignment horizontal="left" vertical="top"/>
    </xf>
    <xf numFmtId="2" fontId="25" fillId="11" borderId="29" xfId="1" applyNumberFormat="1" applyFont="1" applyFill="1" applyBorder="1" applyAlignment="1" applyProtection="1">
      <alignment vertical="center"/>
    </xf>
    <xf numFmtId="0" fontId="25" fillId="0" borderId="136" xfId="2" applyFont="1" applyBorder="1" applyAlignment="1">
      <alignment horizontal="center" vertical="center"/>
    </xf>
    <xf numFmtId="0" fontId="5" fillId="0" borderId="0" xfId="2" applyFont="1" applyAlignment="1">
      <alignment horizontal="left" vertical="center" wrapText="1"/>
    </xf>
    <xf numFmtId="0" fontId="4" fillId="0" borderId="136" xfId="2" applyFont="1" applyBorder="1" applyAlignment="1">
      <alignment horizontal="center" vertical="center" wrapText="1"/>
    </xf>
    <xf numFmtId="0" fontId="25" fillId="0" borderId="5" xfId="2" applyFont="1" applyBorder="1" applyAlignment="1">
      <alignment horizontal="left" wrapText="1"/>
    </xf>
    <xf numFmtId="0" fontId="25" fillId="0" borderId="3" xfId="2" applyFont="1" applyBorder="1" applyAlignment="1">
      <alignment horizontal="left" wrapText="1"/>
    </xf>
    <xf numFmtId="0" fontId="91" fillId="0" borderId="3" xfId="2" applyFont="1" applyBorder="1" applyAlignment="1">
      <alignment vertical="top" wrapText="1"/>
    </xf>
    <xf numFmtId="0" fontId="25" fillId="0" borderId="138" xfId="2" applyFont="1" applyBorder="1" applyAlignment="1">
      <alignment horizontal="left" wrapText="1"/>
    </xf>
    <xf numFmtId="0" fontId="25" fillId="0" borderId="139" xfId="2" applyFont="1" applyBorder="1" applyAlignment="1">
      <alignment horizontal="left" wrapText="1"/>
    </xf>
    <xf numFmtId="0" fontId="9" fillId="0" borderId="5" xfId="2" applyBorder="1" applyAlignment="1">
      <alignment horizontal="left" vertical="top"/>
    </xf>
    <xf numFmtId="0" fontId="25" fillId="0" borderId="3" xfId="2" applyFont="1" applyBorder="1" applyAlignment="1">
      <alignment horizontal="left" vertical="top"/>
    </xf>
    <xf numFmtId="0" fontId="27" fillId="0" borderId="5" xfId="2" applyFont="1" applyBorder="1" applyAlignment="1">
      <alignment horizontal="left" vertical="top" wrapText="1" indent="2"/>
    </xf>
    <xf numFmtId="0" fontId="27" fillId="0" borderId="3" xfId="2" applyFont="1" applyBorder="1" applyAlignment="1">
      <alignment horizontal="left" vertical="top" wrapText="1" indent="2"/>
    </xf>
    <xf numFmtId="0" fontId="27" fillId="0" borderId="5" xfId="2" applyFont="1" applyBorder="1" applyAlignment="1">
      <alignment horizontal="left" vertical="center" wrapText="1" indent="2"/>
    </xf>
    <xf numFmtId="0" fontId="27" fillId="0" borderId="3" xfId="2" applyFont="1" applyBorder="1" applyAlignment="1">
      <alignment horizontal="left" vertical="center" wrapText="1" indent="2"/>
    </xf>
    <xf numFmtId="0" fontId="9" fillId="0" borderId="3" xfId="2" applyBorder="1" applyAlignment="1">
      <alignment horizontal="left" vertical="top"/>
    </xf>
    <xf numFmtId="0" fontId="9" fillId="0" borderId="8" xfId="2" applyBorder="1" applyAlignment="1">
      <alignment horizontal="left" vertical="top"/>
    </xf>
    <xf numFmtId="0" fontId="9" fillId="0" borderId="10" xfId="2" applyBorder="1" applyAlignment="1">
      <alignment horizontal="left" vertical="top"/>
    </xf>
    <xf numFmtId="0" fontId="4" fillId="0" borderId="58" xfId="2" applyFont="1" applyBorder="1" applyAlignment="1">
      <alignment horizontal="center" vertical="center" wrapText="1"/>
    </xf>
    <xf numFmtId="0" fontId="27" fillId="7" borderId="29" xfId="2" applyFont="1" applyFill="1" applyBorder="1" applyAlignment="1">
      <alignment horizontal="center" vertical="center" wrapText="1"/>
    </xf>
    <xf numFmtId="0" fontId="5" fillId="7" borderId="29" xfId="2" applyFont="1" applyFill="1" applyBorder="1" applyAlignment="1">
      <alignment horizontal="center" vertical="center" wrapText="1"/>
    </xf>
    <xf numFmtId="165" fontId="15" fillId="7" borderId="1" xfId="1" applyNumberFormat="1" applyFont="1" applyFill="1" applyBorder="1" applyAlignment="1" applyProtection="1"/>
    <xf numFmtId="165" fontId="15" fillId="7" borderId="10" xfId="1" applyNumberFormat="1" applyFont="1" applyFill="1" applyBorder="1" applyAlignment="1" applyProtection="1"/>
    <xf numFmtId="0" fontId="4" fillId="0" borderId="29" xfId="2" applyFont="1" applyBorder="1" applyAlignment="1">
      <alignment horizontal="center" vertical="center" wrapText="1"/>
    </xf>
    <xf numFmtId="0" fontId="60" fillId="0" borderId="0" xfId="0" applyFont="1" applyAlignment="1">
      <alignment horizontal="left" vertical="center" wrapText="1"/>
    </xf>
    <xf numFmtId="0" fontId="63" fillId="12" borderId="0" xfId="2" applyFont="1" applyFill="1" applyAlignment="1">
      <alignment horizontal="center" vertical="center" wrapText="1"/>
    </xf>
    <xf numFmtId="0" fontId="60" fillId="12" borderId="0" xfId="2" applyFont="1" applyFill="1" applyAlignment="1">
      <alignment horizontal="center" vertical="center" wrapText="1"/>
    </xf>
    <xf numFmtId="0" fontId="65" fillId="0" borderId="0" xfId="0" applyFont="1" applyAlignment="1">
      <alignment horizontal="left" vertical="center" wrapText="1"/>
    </xf>
    <xf numFmtId="0" fontId="67" fillId="0" borderId="0" xfId="0" applyFont="1" applyAlignment="1">
      <alignment horizontal="left" wrapText="1"/>
    </xf>
    <xf numFmtId="0" fontId="1" fillId="0" borderId="0" xfId="0" applyFont="1" applyAlignment="1">
      <alignment horizontal="left" wrapText="1"/>
    </xf>
    <xf numFmtId="0" fontId="0" fillId="0" borderId="0" xfId="0" applyAlignment="1">
      <alignment horizontal="left" vertical="top" wrapText="1"/>
    </xf>
    <xf numFmtId="0" fontId="55" fillId="16" borderId="16" xfId="0" applyFont="1" applyFill="1" applyBorder="1" applyAlignment="1">
      <alignment horizontal="center" vertical="center" wrapText="1"/>
    </xf>
    <xf numFmtId="0" fontId="59" fillId="16" borderId="17" xfId="0" applyFont="1" applyFill="1" applyBorder="1" applyAlignment="1">
      <alignment horizontal="center" vertical="center" wrapText="1"/>
    </xf>
    <xf numFmtId="0" fontId="59" fillId="16" borderId="18" xfId="0" applyFont="1" applyFill="1" applyBorder="1" applyAlignment="1">
      <alignment horizontal="center" vertical="center" wrapText="1"/>
    </xf>
    <xf numFmtId="0" fontId="60" fillId="0" borderId="15" xfId="0" applyFont="1" applyBorder="1" applyAlignment="1">
      <alignment horizontal="left" vertical="center" wrapText="1"/>
    </xf>
    <xf numFmtId="0" fontId="1" fillId="16" borderId="82" xfId="0" applyFont="1" applyFill="1" applyBorder="1" applyAlignment="1">
      <alignment horizontal="center" vertical="center" wrapText="1"/>
    </xf>
    <xf numFmtId="0" fontId="1" fillId="16" borderId="59" xfId="0" applyFont="1" applyFill="1" applyBorder="1" applyAlignment="1">
      <alignment horizontal="center" vertical="center" wrapText="1"/>
    </xf>
    <xf numFmtId="0" fontId="21" fillId="16" borderId="83" xfId="0" applyFont="1" applyFill="1" applyBorder="1" applyAlignment="1">
      <alignment horizontal="center" vertical="center" wrapText="1"/>
    </xf>
    <xf numFmtId="0" fontId="21" fillId="16" borderId="59" xfId="0" applyFont="1" applyFill="1" applyBorder="1" applyAlignment="1">
      <alignment horizontal="center" vertical="center" wrapText="1"/>
    </xf>
    <xf numFmtId="0" fontId="21" fillId="16" borderId="84" xfId="0" applyFont="1" applyFill="1" applyBorder="1" applyAlignment="1">
      <alignment horizontal="center" vertical="center" wrapText="1"/>
    </xf>
    <xf numFmtId="0" fontId="21" fillId="16" borderId="83" xfId="0" applyFont="1" applyFill="1" applyBorder="1" applyAlignment="1">
      <alignment horizontal="center" vertical="top" wrapText="1"/>
    </xf>
    <xf numFmtId="0" fontId="21" fillId="16" borderId="59" xfId="0" applyFont="1" applyFill="1" applyBorder="1" applyAlignment="1">
      <alignment horizontal="center" vertical="top" wrapText="1"/>
    </xf>
    <xf numFmtId="0" fontId="21" fillId="16" borderId="85" xfId="0" applyFont="1" applyFill="1" applyBorder="1" applyAlignment="1">
      <alignment horizontal="center" vertical="top" wrapText="1"/>
    </xf>
    <xf numFmtId="0" fontId="0" fillId="0" borderId="86" xfId="0" applyBorder="1" applyAlignment="1">
      <alignment horizontal="left" wrapText="1"/>
    </xf>
    <xf numFmtId="0" fontId="0" fillId="0" borderId="87" xfId="0" applyBorder="1" applyAlignment="1">
      <alignment horizontal="left" wrapText="1"/>
    </xf>
    <xf numFmtId="0" fontId="0" fillId="0" borderId="88" xfId="0" applyBorder="1" applyAlignment="1">
      <alignment horizontal="left" wrapText="1"/>
    </xf>
    <xf numFmtId="0" fontId="65" fillId="0" borderId="89" xfId="0" applyFont="1" applyBorder="1" applyAlignment="1">
      <alignment horizontal="left" vertical="top" wrapText="1"/>
    </xf>
    <xf numFmtId="0" fontId="60" fillId="0" borderId="90" xfId="0" applyFont="1" applyBorder="1" applyAlignment="1">
      <alignment horizontal="left" vertical="top" wrapText="1"/>
    </xf>
    <xf numFmtId="0" fontId="60" fillId="0" borderId="91" xfId="0" applyFont="1" applyBorder="1" applyAlignment="1">
      <alignment horizontal="left" vertical="top" wrapText="1"/>
    </xf>
    <xf numFmtId="0" fontId="12" fillId="0" borderId="86" xfId="0" applyFont="1" applyBorder="1" applyAlignment="1">
      <alignment horizontal="left" vertical="top" wrapText="1"/>
    </xf>
    <xf numFmtId="0" fontId="100" fillId="0" borderId="87" xfId="0" applyFont="1" applyBorder="1" applyAlignment="1">
      <alignment horizontal="left" vertical="top" wrapText="1"/>
    </xf>
    <xf numFmtId="0" fontId="100" fillId="0" borderId="92" xfId="0" applyFont="1" applyBorder="1" applyAlignment="1">
      <alignment horizontal="left" vertical="top" wrapText="1"/>
    </xf>
    <xf numFmtId="0" fontId="60" fillId="0" borderId="14" xfId="0" applyFont="1" applyBorder="1" applyAlignment="1">
      <alignment horizontal="left" vertical="top" wrapText="1" indent="2"/>
    </xf>
    <xf numFmtId="0" fontId="60" fillId="0" borderId="15" xfId="0" applyFont="1" applyBorder="1" applyAlignment="1">
      <alignment horizontal="left" vertical="top" wrapText="1" indent="2"/>
    </xf>
    <xf numFmtId="0" fontId="60" fillId="0" borderId="21" xfId="0" applyFont="1" applyBorder="1" applyAlignment="1">
      <alignment horizontal="left" vertical="top" wrapText="1" indent="2"/>
    </xf>
    <xf numFmtId="0" fontId="60" fillId="0" borderId="22" xfId="0" applyFont="1" applyBorder="1" applyAlignment="1">
      <alignment horizontal="left" vertical="top" wrapText="1" indent="2"/>
    </xf>
    <xf numFmtId="0" fontId="60" fillId="0" borderId="19" xfId="0" applyFont="1" applyBorder="1" applyAlignment="1">
      <alignment horizontal="left" vertical="top" wrapText="1" indent="2"/>
    </xf>
    <xf numFmtId="0" fontId="60" fillId="0" borderId="20" xfId="0" applyFont="1" applyBorder="1" applyAlignment="1">
      <alignment horizontal="left" vertical="top" wrapText="1" indent="2"/>
    </xf>
    <xf numFmtId="0" fontId="60" fillId="0" borderId="14" xfId="0" applyFont="1" applyBorder="1" applyAlignment="1">
      <alignment horizontal="left" vertical="top" wrapText="1" indent="1"/>
    </xf>
    <xf numFmtId="0" fontId="0" fillId="0" borderId="15" xfId="0" applyBorder="1" applyAlignment="1">
      <alignment horizontal="left" vertical="top" wrapText="1" indent="1"/>
    </xf>
    <xf numFmtId="0" fontId="0" fillId="0" borderId="93" xfId="0" applyBorder="1" applyAlignment="1">
      <alignment horizontal="left" vertical="top" wrapText="1" indent="1"/>
    </xf>
    <xf numFmtId="0" fontId="0" fillId="0" borderId="22" xfId="0" applyBorder="1" applyAlignment="1">
      <alignment horizontal="left" vertical="top" wrapText="1" indent="1"/>
    </xf>
    <xf numFmtId="0" fontId="0" fillId="0" borderId="19" xfId="0" applyBorder="1" applyAlignment="1">
      <alignment horizontal="left" vertical="top" wrapText="1" indent="1"/>
    </xf>
    <xf numFmtId="0" fontId="0" fillId="0" borderId="95" xfId="0" applyBorder="1" applyAlignment="1">
      <alignment horizontal="left" vertical="top" wrapText="1" indent="1"/>
    </xf>
    <xf numFmtId="0" fontId="0" fillId="0" borderId="89" xfId="0" applyBorder="1" applyAlignment="1">
      <alignment horizontal="left" vertical="center" wrapText="1"/>
    </xf>
    <xf numFmtId="0" fontId="0" fillId="0" borderId="90" xfId="0" applyBorder="1" applyAlignment="1">
      <alignment horizontal="left" vertical="center" wrapText="1"/>
    </xf>
    <xf numFmtId="0" fontId="0" fillId="0" borderId="94" xfId="0" applyBorder="1" applyAlignment="1">
      <alignment horizontal="left" vertical="center" wrapText="1"/>
    </xf>
    <xf numFmtId="0" fontId="100" fillId="0" borderId="99" xfId="0" applyFont="1" applyBorder="1" applyAlignment="1">
      <alignment horizontal="left" vertical="top" wrapText="1"/>
    </xf>
    <xf numFmtId="0" fontId="100" fillId="0" borderId="15" xfId="0" applyFont="1" applyBorder="1" applyAlignment="1">
      <alignment horizontal="left" vertical="top" wrapText="1"/>
    </xf>
    <xf numFmtId="0" fontId="100" fillId="0" borderId="21" xfId="0" applyFont="1" applyBorder="1" applyAlignment="1">
      <alignment horizontal="left" vertical="top" wrapText="1"/>
    </xf>
    <xf numFmtId="0" fontId="60" fillId="0" borderId="50" xfId="0" applyFont="1" applyBorder="1" applyAlignment="1">
      <alignment horizontal="left" vertical="top" wrapText="1" indent="2"/>
    </xf>
    <xf numFmtId="0" fontId="60" fillId="0" borderId="4" xfId="0" applyFont="1" applyBorder="1" applyAlignment="1">
      <alignment horizontal="left" vertical="top" wrapText="1" indent="2"/>
    </xf>
    <xf numFmtId="0" fontId="60" fillId="0" borderId="51" xfId="0" applyFont="1" applyBorder="1" applyAlignment="1">
      <alignment horizontal="left" vertical="top" wrapText="1" indent="2"/>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93" xfId="0" applyBorder="1" applyAlignment="1">
      <alignment horizontal="left" vertical="top" wrapText="1"/>
    </xf>
    <xf numFmtId="0" fontId="0" fillId="0" borderId="50" xfId="0" applyBorder="1" applyAlignment="1">
      <alignment horizontal="left" vertical="top" wrapText="1"/>
    </xf>
    <xf numFmtId="0" fontId="0" fillId="0" borderId="4" xfId="0" applyBorder="1" applyAlignment="1">
      <alignment horizontal="left" vertical="top" wrapText="1"/>
    </xf>
    <xf numFmtId="0" fontId="0" fillId="0" borderId="54" xfId="0" applyBorder="1" applyAlignment="1">
      <alignment horizontal="left" vertical="top" wrapText="1"/>
    </xf>
    <xf numFmtId="0" fontId="0" fillId="0" borderId="96" xfId="0" applyBorder="1" applyAlignment="1">
      <alignment horizontal="left" vertical="top" wrapText="1"/>
    </xf>
    <xf numFmtId="0" fontId="0" fillId="0" borderId="97" xfId="0" applyBorder="1" applyAlignment="1">
      <alignment horizontal="left" vertical="top" wrapText="1"/>
    </xf>
    <xf numFmtId="0" fontId="0" fillId="0" borderId="98" xfId="0" applyBorder="1" applyAlignment="1">
      <alignment horizontal="left" vertical="top" wrapText="1"/>
    </xf>
    <xf numFmtId="0" fontId="1" fillId="16" borderId="60" xfId="0" applyFont="1" applyFill="1" applyBorder="1" applyAlignment="1">
      <alignment horizontal="center" vertical="center" wrapText="1"/>
    </xf>
    <xf numFmtId="0" fontId="1" fillId="16" borderId="100" xfId="0" applyFont="1" applyFill="1" applyBorder="1" applyAlignment="1">
      <alignment horizontal="center" vertical="center" wrapText="1"/>
    </xf>
    <xf numFmtId="0" fontId="1" fillId="16" borderId="85" xfId="0" applyFont="1" applyFill="1" applyBorder="1" applyAlignment="1">
      <alignment horizontal="center" vertical="center" wrapText="1"/>
    </xf>
    <xf numFmtId="0" fontId="60" fillId="0" borderId="15" xfId="0" applyFont="1" applyBorder="1" applyAlignment="1">
      <alignment horizontal="left" vertical="top" wrapText="1" indent="1"/>
    </xf>
    <xf numFmtId="0" fontId="60" fillId="0" borderId="21" xfId="0" applyFont="1" applyBorder="1" applyAlignment="1">
      <alignment horizontal="left" vertical="top" wrapText="1" indent="1"/>
    </xf>
    <xf numFmtId="0" fontId="60" fillId="0" borderId="50" xfId="0" applyFont="1" applyBorder="1" applyAlignment="1">
      <alignment horizontal="left" vertical="top" wrapText="1" indent="1"/>
    </xf>
    <xf numFmtId="0" fontId="60" fillId="0" borderId="4" xfId="0" applyFont="1" applyBorder="1" applyAlignment="1">
      <alignment horizontal="left" vertical="top" wrapText="1" indent="1"/>
    </xf>
    <xf numFmtId="0" fontId="60" fillId="0" borderId="51" xfId="0" applyFont="1" applyBorder="1" applyAlignment="1">
      <alignment horizontal="left" vertical="top" wrapText="1" indent="1"/>
    </xf>
    <xf numFmtId="0" fontId="60" fillId="0" borderId="14" xfId="0" applyFont="1" applyBorder="1" applyAlignment="1">
      <alignment horizontal="center" vertical="top" wrapText="1"/>
    </xf>
    <xf numFmtId="0" fontId="0" fillId="0" borderId="15" xfId="0" applyBorder="1" applyAlignment="1">
      <alignment horizontal="center" vertical="top" wrapText="1"/>
    </xf>
    <xf numFmtId="0" fontId="0" fillId="0" borderId="93" xfId="0" applyBorder="1" applyAlignment="1">
      <alignment horizontal="center" vertical="top" wrapText="1"/>
    </xf>
    <xf numFmtId="0" fontId="0" fillId="0" borderId="50" xfId="0" applyBorder="1" applyAlignment="1">
      <alignment horizontal="center" vertical="top" wrapText="1"/>
    </xf>
    <xf numFmtId="0" fontId="0" fillId="0" borderId="4" xfId="0" applyBorder="1" applyAlignment="1">
      <alignment horizontal="center" vertical="top" wrapText="1"/>
    </xf>
    <xf numFmtId="0" fontId="0" fillId="0" borderId="54" xfId="0" applyBorder="1" applyAlignment="1">
      <alignment horizontal="center" vertical="top" wrapText="1"/>
    </xf>
    <xf numFmtId="0" fontId="0" fillId="0" borderId="96" xfId="0" applyBorder="1" applyAlignment="1">
      <alignment horizontal="left" vertical="center" wrapText="1"/>
    </xf>
    <xf numFmtId="0" fontId="0" fillId="0" borderId="97" xfId="0" applyBorder="1" applyAlignment="1">
      <alignment horizontal="left" vertical="center" wrapText="1"/>
    </xf>
    <xf numFmtId="0" fontId="0" fillId="0" borderId="98" xfId="0" applyBorder="1" applyAlignment="1">
      <alignment horizontal="left" vertical="center" wrapText="1"/>
    </xf>
    <xf numFmtId="0" fontId="1" fillId="16" borderId="84" xfId="0" applyFont="1" applyFill="1" applyBorder="1" applyAlignment="1">
      <alignment horizontal="center" vertical="center" wrapText="1"/>
    </xf>
    <xf numFmtId="0" fontId="1" fillId="16" borderId="83" xfId="0" applyFont="1" applyFill="1" applyBorder="1" applyAlignment="1">
      <alignment horizontal="left" vertical="center" wrapText="1" indent="1"/>
    </xf>
    <xf numFmtId="0" fontId="1" fillId="16" borderId="59" xfId="0" applyFont="1" applyFill="1" applyBorder="1" applyAlignment="1">
      <alignment horizontal="left" vertical="center" wrapText="1" indent="1"/>
    </xf>
    <xf numFmtId="0" fontId="1" fillId="16" borderId="84" xfId="0" applyFont="1" applyFill="1" applyBorder="1" applyAlignment="1">
      <alignment horizontal="left" vertical="center" wrapText="1" indent="1"/>
    </xf>
    <xf numFmtId="0" fontId="1" fillId="16" borderId="83" xfId="0" applyFont="1" applyFill="1" applyBorder="1" applyAlignment="1">
      <alignment horizontal="left" vertical="center" wrapText="1" indent="3"/>
    </xf>
    <xf numFmtId="0" fontId="1" fillId="16" borderId="59" xfId="0" applyFont="1" applyFill="1" applyBorder="1" applyAlignment="1">
      <alignment horizontal="left" vertical="center" wrapText="1" indent="3"/>
    </xf>
    <xf numFmtId="0" fontId="1" fillId="16" borderId="85" xfId="0" applyFont="1" applyFill="1" applyBorder="1" applyAlignment="1">
      <alignment horizontal="left" vertical="center" wrapText="1" indent="3"/>
    </xf>
    <xf numFmtId="0" fontId="0" fillId="0" borderId="86" xfId="0" applyBorder="1" applyAlignment="1">
      <alignment horizontal="left" vertical="top" wrapText="1"/>
    </xf>
    <xf numFmtId="0" fontId="0" fillId="0" borderId="87" xfId="0" applyBorder="1" applyAlignment="1">
      <alignment horizontal="left" vertical="top" wrapText="1"/>
    </xf>
    <xf numFmtId="0" fontId="0" fillId="0" borderId="92" xfId="0" applyBorder="1" applyAlignment="1">
      <alignment horizontal="left" vertical="top" wrapText="1"/>
    </xf>
    <xf numFmtId="0" fontId="0" fillId="0" borderId="14" xfId="0" applyBorder="1" applyAlignment="1">
      <alignment horizontal="center" vertical="top" wrapText="1"/>
    </xf>
    <xf numFmtId="0" fontId="0" fillId="0" borderId="99" xfId="0" applyBorder="1" applyAlignment="1">
      <alignment horizontal="left" vertical="top" wrapText="1"/>
    </xf>
    <xf numFmtId="0" fontId="0" fillId="0" borderId="21" xfId="0" applyBorder="1" applyAlignment="1">
      <alignment horizontal="left" vertical="top" wrapText="1"/>
    </xf>
    <xf numFmtId="0" fontId="60" fillId="0" borderId="48" xfId="0" applyFont="1" applyBorder="1" applyAlignment="1">
      <alignment horizontal="left" vertical="top" wrapText="1" indent="2"/>
    </xf>
    <xf numFmtId="0" fontId="60" fillId="0" borderId="0" xfId="0" applyFont="1" applyAlignment="1">
      <alignment horizontal="left" vertical="top" wrapText="1" indent="2"/>
    </xf>
    <xf numFmtId="0" fontId="60" fillId="0" borderId="49" xfId="0" applyFont="1" applyBorder="1" applyAlignment="1">
      <alignment horizontal="left" vertical="top" wrapText="1" indent="2"/>
    </xf>
    <xf numFmtId="0" fontId="0" fillId="0" borderId="48" xfId="0" applyBorder="1" applyAlignment="1">
      <alignment horizontal="center" vertical="top" wrapText="1"/>
    </xf>
    <xf numFmtId="0" fontId="0" fillId="0" borderId="0" xfId="0" applyAlignment="1">
      <alignment horizontal="center" vertical="top" wrapText="1"/>
    </xf>
    <xf numFmtId="0" fontId="0" fillId="0" borderId="43" xfId="0" applyBorder="1" applyAlignment="1">
      <alignment horizontal="center" vertical="top" wrapText="1"/>
    </xf>
    <xf numFmtId="0" fontId="0" fillId="0" borderId="42" xfId="0" applyBorder="1" applyAlignment="1">
      <alignment horizontal="left" vertical="top" wrapText="1"/>
    </xf>
    <xf numFmtId="0" fontId="0" fillId="0" borderId="49"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wrapText="1"/>
    </xf>
    <xf numFmtId="0" fontId="0" fillId="0" borderId="48" xfId="0" applyBorder="1" applyAlignment="1">
      <alignment horizontal="left" vertical="top" wrapText="1"/>
    </xf>
    <xf numFmtId="0" fontId="0" fillId="0" borderId="17" xfId="0" applyBorder="1" applyAlignment="1">
      <alignment horizontal="left" vertical="top" wrapText="1"/>
    </xf>
    <xf numFmtId="0" fontId="0" fillId="0" borderId="16" xfId="0" applyBorder="1" applyAlignment="1">
      <alignment horizontal="left" vertical="center" wrapText="1"/>
    </xf>
    <xf numFmtId="0" fontId="0" fillId="0" borderId="18" xfId="0" applyBorder="1" applyAlignment="1">
      <alignment horizontal="left" vertical="center" wrapText="1"/>
    </xf>
    <xf numFmtId="0" fontId="0" fillId="0" borderId="16" xfId="0" applyBorder="1" applyAlignment="1">
      <alignment horizontal="left" wrapText="1"/>
    </xf>
    <xf numFmtId="0" fontId="0" fillId="0" borderId="18" xfId="0" applyBorder="1" applyAlignment="1">
      <alignment horizontal="left" wrapText="1"/>
    </xf>
    <xf numFmtId="0" fontId="99" fillId="0" borderId="101" xfId="0" applyFont="1" applyBorder="1" applyAlignment="1">
      <alignment horizontal="left" vertical="center" wrapText="1"/>
    </xf>
    <xf numFmtId="0" fontId="0" fillId="0" borderId="102" xfId="0" applyBorder="1" applyAlignment="1">
      <alignment horizontal="left" vertical="center" wrapText="1"/>
    </xf>
    <xf numFmtId="0" fontId="0" fillId="0" borderId="103" xfId="0" applyBorder="1" applyAlignment="1">
      <alignment horizontal="left" vertical="center" wrapText="1"/>
    </xf>
    <xf numFmtId="0" fontId="0" fillId="0" borderId="104" xfId="0" applyBorder="1" applyAlignment="1">
      <alignment horizontal="left" vertical="top" wrapText="1"/>
    </xf>
    <xf numFmtId="0" fontId="0" fillId="0" borderId="105" xfId="0" applyBorder="1" applyAlignment="1">
      <alignment horizontal="left" vertical="top" wrapText="1"/>
    </xf>
    <xf numFmtId="0" fontId="0" fillId="0" borderId="106" xfId="0" applyBorder="1" applyAlignment="1">
      <alignment horizontal="left" vertical="top" wrapText="1"/>
    </xf>
    <xf numFmtId="0" fontId="1" fillId="17" borderId="82" xfId="0" applyFont="1" applyFill="1" applyBorder="1" applyAlignment="1">
      <alignment horizontal="center" vertical="center" wrapText="1"/>
    </xf>
    <xf numFmtId="0" fontId="1" fillId="17" borderId="59" xfId="0" applyFont="1" applyFill="1" applyBorder="1" applyAlignment="1">
      <alignment horizontal="center" vertical="center" wrapText="1"/>
    </xf>
    <xf numFmtId="0" fontId="1" fillId="17" borderId="84" xfId="0" applyFont="1" applyFill="1" applyBorder="1" applyAlignment="1">
      <alignment horizontal="center" vertical="center" wrapText="1"/>
    </xf>
    <xf numFmtId="0" fontId="1" fillId="17" borderId="83" xfId="0" applyFont="1" applyFill="1" applyBorder="1" applyAlignment="1">
      <alignment horizontal="left" vertical="center" wrapText="1"/>
    </xf>
    <xf numFmtId="0" fontId="1" fillId="17" borderId="59" xfId="0" applyFont="1" applyFill="1" applyBorder="1" applyAlignment="1">
      <alignment horizontal="left" vertical="center" wrapText="1"/>
    </xf>
    <xf numFmtId="0" fontId="1" fillId="17" borderId="84" xfId="0" applyFont="1" applyFill="1" applyBorder="1" applyAlignment="1">
      <alignment horizontal="left" vertical="center" wrapText="1"/>
    </xf>
    <xf numFmtId="0" fontId="1" fillId="17" borderId="85" xfId="0" applyFont="1" applyFill="1" applyBorder="1" applyAlignment="1">
      <alignment horizontal="left" vertical="center" wrapText="1"/>
    </xf>
    <xf numFmtId="0" fontId="2" fillId="0" borderId="14" xfId="0" applyFont="1" applyBorder="1" applyAlignment="1">
      <alignment horizontal="left" vertical="top" wrapText="1" indent="2"/>
    </xf>
    <xf numFmtId="0" fontId="2" fillId="0" borderId="15" xfId="0" applyFont="1" applyBorder="1" applyAlignment="1">
      <alignment horizontal="left" vertical="top" wrapText="1" indent="2"/>
    </xf>
    <xf numFmtId="0" fontId="2" fillId="0" borderId="21" xfId="0" applyFont="1" applyBorder="1" applyAlignment="1">
      <alignment horizontal="left" vertical="top" wrapText="1" indent="2"/>
    </xf>
    <xf numFmtId="0" fontId="2" fillId="0" borderId="48" xfId="0" applyFont="1" applyBorder="1" applyAlignment="1">
      <alignment horizontal="left" vertical="top" wrapText="1" indent="2"/>
    </xf>
    <xf numFmtId="0" fontId="2" fillId="0" borderId="0" xfId="0" applyFont="1" applyAlignment="1">
      <alignment horizontal="left" vertical="top" wrapText="1" indent="2"/>
    </xf>
    <xf numFmtId="0" fontId="2" fillId="0" borderId="49" xfId="0" applyFont="1" applyBorder="1" applyAlignment="1">
      <alignment horizontal="left" vertical="top" wrapText="1" indent="2"/>
    </xf>
    <xf numFmtId="0" fontId="2" fillId="0" borderId="22" xfId="0" applyFont="1" applyBorder="1" applyAlignment="1">
      <alignment horizontal="left" vertical="top" wrapText="1" indent="2"/>
    </xf>
    <xf numFmtId="0" fontId="2" fillId="0" borderId="19" xfId="0" applyFont="1" applyBorder="1" applyAlignment="1">
      <alignment horizontal="left" vertical="top" wrapText="1" indent="2"/>
    </xf>
    <xf numFmtId="0" fontId="2" fillId="0" borderId="20" xfId="0" applyFont="1" applyBorder="1" applyAlignment="1">
      <alignment horizontal="left" vertical="top" wrapText="1" indent="2"/>
    </xf>
    <xf numFmtId="0" fontId="0" fillId="0" borderId="22" xfId="0" applyBorder="1" applyAlignment="1">
      <alignment horizontal="center" vertical="top" wrapText="1"/>
    </xf>
    <xf numFmtId="0" fontId="0" fillId="0" borderId="19" xfId="0" applyBorder="1" applyAlignment="1">
      <alignment horizontal="center" vertical="top" wrapText="1"/>
    </xf>
    <xf numFmtId="0" fontId="0" fillId="0" borderId="95" xfId="0" applyBorder="1" applyAlignment="1">
      <alignment horizontal="center" vertical="top" wrapText="1"/>
    </xf>
    <xf numFmtId="0" fontId="0" fillId="0" borderId="107" xfId="0" applyBorder="1" applyAlignment="1">
      <alignment horizontal="left" vertical="top" wrapText="1"/>
    </xf>
    <xf numFmtId="0" fontId="0" fillId="0" borderId="101" xfId="0" applyBorder="1" applyAlignment="1">
      <alignment horizontal="left" vertical="top" wrapText="1"/>
    </xf>
    <xf numFmtId="0" fontId="0" fillId="0" borderId="102" xfId="0" applyBorder="1" applyAlignment="1">
      <alignment horizontal="left" vertical="top" wrapText="1"/>
    </xf>
    <xf numFmtId="0" fontId="0" fillId="0" borderId="103" xfId="0" applyBorder="1" applyAlignment="1">
      <alignment horizontal="left" vertical="top" wrapText="1"/>
    </xf>
    <xf numFmtId="0" fontId="60" fillId="0" borderId="14" xfId="0" applyFont="1" applyBorder="1" applyAlignment="1">
      <alignment horizontal="center" vertical="center" wrapText="1"/>
    </xf>
    <xf numFmtId="0" fontId="60" fillId="0" borderId="15" xfId="0" applyFont="1" applyBorder="1" applyAlignment="1">
      <alignment horizontal="center" vertical="center" wrapText="1"/>
    </xf>
    <xf numFmtId="0" fontId="75" fillId="0" borderId="42" xfId="0" applyFont="1" applyBorder="1" applyAlignment="1">
      <alignment horizontal="center" vertical="center" wrapText="1"/>
    </xf>
    <xf numFmtId="0" fontId="75" fillId="0" borderId="0" xfId="0" applyFont="1" applyAlignment="1">
      <alignment horizontal="center" vertical="center" wrapText="1"/>
    </xf>
    <xf numFmtId="0" fontId="75" fillId="0" borderId="43" xfId="0" applyFont="1" applyBorder="1" applyAlignment="1">
      <alignment horizontal="center" vertical="center" wrapText="1"/>
    </xf>
    <xf numFmtId="0" fontId="75" fillId="0" borderId="42" xfId="0" applyFont="1" applyBorder="1" applyAlignment="1">
      <alignment horizontal="center" vertical="top" wrapText="1"/>
    </xf>
    <xf numFmtId="0" fontId="75" fillId="0" borderId="0" xfId="0" applyFont="1" applyAlignment="1">
      <alignment horizontal="center" vertical="top" wrapText="1"/>
    </xf>
    <xf numFmtId="0" fontId="75" fillId="0" borderId="43" xfId="0" applyFont="1" applyBorder="1" applyAlignment="1">
      <alignment horizontal="center" vertical="top" wrapText="1"/>
    </xf>
    <xf numFmtId="0" fontId="0" fillId="0" borderId="101" xfId="0" applyBorder="1" applyAlignment="1">
      <alignment horizontal="left" wrapText="1"/>
    </xf>
    <xf numFmtId="0" fontId="0" fillId="0" borderId="102" xfId="0" applyBorder="1" applyAlignment="1">
      <alignment horizontal="left" wrapText="1"/>
    </xf>
    <xf numFmtId="0" fontId="0" fillId="0" borderId="103" xfId="0" applyBorder="1" applyAlignment="1">
      <alignment horizontal="left" wrapText="1"/>
    </xf>
    <xf numFmtId="0" fontId="0" fillId="0" borderId="108" xfId="0" applyBorder="1" applyAlignment="1">
      <alignment horizontal="left" vertical="top" wrapText="1"/>
    </xf>
    <xf numFmtId="0" fontId="0" fillId="0" borderId="109" xfId="0" applyBorder="1" applyAlignment="1">
      <alignment horizontal="left" vertical="top" wrapText="1"/>
    </xf>
    <xf numFmtId="0" fontId="0" fillId="0" borderId="110" xfId="0" applyBorder="1" applyAlignment="1">
      <alignment horizontal="left" vertical="top" wrapText="1"/>
    </xf>
    <xf numFmtId="0" fontId="2" fillId="0" borderId="50" xfId="0" applyFont="1" applyBorder="1" applyAlignment="1">
      <alignment horizontal="left" vertical="top" wrapText="1" indent="2"/>
    </xf>
    <xf numFmtId="0" fontId="2" fillId="0" borderId="4" xfId="0" applyFont="1" applyBorder="1" applyAlignment="1">
      <alignment horizontal="left" vertical="top" wrapText="1" indent="2"/>
    </xf>
    <xf numFmtId="0" fontId="2" fillId="0" borderId="51" xfId="0" applyFont="1" applyBorder="1" applyAlignment="1">
      <alignment horizontal="left" vertical="top" wrapText="1" indent="2"/>
    </xf>
    <xf numFmtId="0" fontId="0" fillId="0" borderId="111" xfId="0" applyBorder="1" applyAlignment="1">
      <alignment horizontal="left" vertical="top" wrapText="1"/>
    </xf>
    <xf numFmtId="0" fontId="0" fillId="0" borderId="16" xfId="0" applyBorder="1" applyAlignment="1">
      <alignment horizontal="left" vertical="top" wrapText="1" indent="1"/>
    </xf>
    <xf numFmtId="0" fontId="0" fillId="0" borderId="17" xfId="0" applyBorder="1" applyAlignment="1">
      <alignment horizontal="left" vertical="top" wrapText="1" indent="1"/>
    </xf>
    <xf numFmtId="0" fontId="0" fillId="0" borderId="18" xfId="0" applyBorder="1" applyAlignment="1">
      <alignment horizontal="left" vertical="top" wrapText="1" indent="1"/>
    </xf>
    <xf numFmtId="0" fontId="0" fillId="0" borderId="113" xfId="0" applyBorder="1" applyAlignment="1">
      <alignment horizontal="left" vertical="top" wrapText="1"/>
    </xf>
    <xf numFmtId="0" fontId="0" fillId="0" borderId="114" xfId="0" applyBorder="1" applyAlignment="1">
      <alignment horizontal="left" vertical="top" wrapText="1"/>
    </xf>
    <xf numFmtId="0" fontId="0" fillId="0" borderId="112" xfId="0" applyBorder="1" applyAlignment="1">
      <alignment horizontal="left" vertical="top" wrapText="1"/>
    </xf>
    <xf numFmtId="0" fontId="79" fillId="0" borderId="16" xfId="0" applyFont="1" applyBorder="1" applyAlignment="1">
      <alignment horizontal="left" vertical="top" wrapText="1"/>
    </xf>
    <xf numFmtId="0" fontId="0" fillId="0" borderId="115" xfId="0" applyBorder="1" applyAlignment="1">
      <alignment horizontal="left" vertical="top" wrapText="1"/>
    </xf>
    <xf numFmtId="0" fontId="0" fillId="0" borderId="116" xfId="0" applyBorder="1" applyAlignment="1">
      <alignment horizontal="left" vertical="top" wrapText="1"/>
    </xf>
    <xf numFmtId="0" fontId="0" fillId="0" borderId="117" xfId="0" applyBorder="1" applyAlignment="1">
      <alignment horizontal="left" vertical="top" wrapText="1"/>
    </xf>
    <xf numFmtId="0" fontId="0" fillId="0" borderId="42" xfId="0" applyBorder="1" applyAlignment="1">
      <alignment horizontal="center" vertical="top" wrapText="1"/>
    </xf>
    <xf numFmtId="0" fontId="0" fillId="0" borderId="112" xfId="0" applyBorder="1" applyAlignment="1">
      <alignment horizontal="left" vertical="top" wrapText="1" indent="1"/>
    </xf>
    <xf numFmtId="0" fontId="0" fillId="0" borderId="87" xfId="0" applyBorder="1" applyAlignment="1">
      <alignment horizontal="left" vertical="top" wrapText="1" indent="1"/>
    </xf>
    <xf numFmtId="0" fontId="0" fillId="0" borderId="92" xfId="0" applyBorder="1" applyAlignment="1">
      <alignment horizontal="left" vertical="top" wrapText="1" indent="1"/>
    </xf>
    <xf numFmtId="0" fontId="0" fillId="0" borderId="53" xfId="0" applyBorder="1" applyAlignment="1">
      <alignment horizontal="left" vertical="center" wrapText="1"/>
    </xf>
    <xf numFmtId="0" fontId="0" fillId="0" borderId="4" xfId="0" applyBorder="1" applyAlignment="1">
      <alignment horizontal="left" vertical="center" wrapText="1"/>
    </xf>
    <xf numFmtId="0" fontId="0" fillId="0" borderId="51" xfId="0" applyBorder="1" applyAlignment="1">
      <alignment horizontal="left" vertical="center" wrapText="1"/>
    </xf>
    <xf numFmtId="0" fontId="1" fillId="16" borderId="44" xfId="0" applyFont="1" applyFill="1" applyBorder="1" applyAlignment="1">
      <alignment horizontal="center" vertical="center" wrapText="1"/>
    </xf>
    <xf numFmtId="0" fontId="1" fillId="16" borderId="23" xfId="0" applyFont="1" applyFill="1" applyBorder="1" applyAlignment="1">
      <alignment horizontal="center" vertical="center" wrapText="1"/>
    </xf>
    <xf numFmtId="0" fontId="1" fillId="16" borderId="45" xfId="0" applyFont="1" applyFill="1" applyBorder="1" applyAlignment="1">
      <alignment horizontal="center" vertical="center" wrapText="1"/>
    </xf>
    <xf numFmtId="0" fontId="60" fillId="0" borderId="42" xfId="0" applyFont="1" applyBorder="1" applyAlignment="1">
      <alignment horizontal="left" vertical="top" wrapText="1"/>
    </xf>
    <xf numFmtId="0" fontId="60" fillId="0" borderId="0" xfId="0" applyFont="1" applyAlignment="1">
      <alignment horizontal="left" vertical="top" wrapText="1"/>
    </xf>
    <xf numFmtId="0" fontId="60" fillId="0" borderId="49" xfId="0" applyFont="1" applyBorder="1" applyAlignment="1">
      <alignment horizontal="left" vertical="top" wrapText="1"/>
    </xf>
    <xf numFmtId="0" fontId="60" fillId="0" borderId="48" xfId="0" applyFont="1" applyBorder="1" applyAlignment="1">
      <alignment horizontal="center" vertical="top" wrapText="1"/>
    </xf>
    <xf numFmtId="0" fontId="60" fillId="0" borderId="0" xfId="0" applyFont="1" applyAlignment="1">
      <alignment horizontal="center" vertical="top" wrapText="1"/>
    </xf>
    <xf numFmtId="0" fontId="0" fillId="0" borderId="48" xfId="0" applyBorder="1" applyAlignment="1">
      <alignment horizontal="left" wrapText="1"/>
    </xf>
    <xf numFmtId="0" fontId="0" fillId="0" borderId="0" xfId="0" applyAlignment="1">
      <alignment horizontal="left" wrapText="1"/>
    </xf>
    <xf numFmtId="0" fontId="0" fillId="0" borderId="42" xfId="0" applyBorder="1" applyAlignment="1">
      <alignment horizontal="center" wrapText="1"/>
    </xf>
    <xf numFmtId="0" fontId="0" fillId="0" borderId="0" xfId="0" applyAlignment="1">
      <alignment horizontal="center" wrapText="1"/>
    </xf>
    <xf numFmtId="0" fontId="0" fillId="0" borderId="43" xfId="0" applyBorder="1" applyAlignment="1">
      <alignment horizontal="center" wrapText="1"/>
    </xf>
    <xf numFmtId="0" fontId="65" fillId="0" borderId="118"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2" xfId="0" applyBorder="1" applyAlignment="1">
      <alignment horizontal="left" vertical="center" wrapText="1"/>
    </xf>
    <xf numFmtId="0" fontId="0" fillId="0" borderId="19" xfId="0" applyBorder="1" applyAlignment="1">
      <alignment horizontal="left" vertical="center" wrapText="1"/>
    </xf>
    <xf numFmtId="0" fontId="0" fillId="0" borderId="53" xfId="0" applyBorder="1" applyAlignment="1">
      <alignment horizontal="center" vertical="center" wrapText="1"/>
    </xf>
    <xf numFmtId="0" fontId="0" fillId="0" borderId="4" xfId="0" applyBorder="1" applyAlignment="1">
      <alignment horizontal="center" vertical="center" wrapText="1"/>
    </xf>
    <xf numFmtId="0" fontId="0" fillId="0" borderId="54" xfId="0" applyBorder="1" applyAlignment="1">
      <alignment horizontal="center" vertical="center" wrapText="1"/>
    </xf>
    <xf numFmtId="0" fontId="0" fillId="0" borderId="14" xfId="0" applyBorder="1" applyAlignment="1">
      <alignment horizontal="left" wrapText="1"/>
    </xf>
    <xf numFmtId="0" fontId="0" fillId="0" borderId="15" xfId="0" applyBorder="1" applyAlignment="1">
      <alignment horizontal="left" wrapText="1"/>
    </xf>
    <xf numFmtId="0" fontId="0" fillId="0" borderId="44" xfId="0" applyBorder="1" applyAlignment="1">
      <alignment horizontal="center" wrapText="1"/>
    </xf>
    <xf numFmtId="0" fontId="0" fillId="0" borderId="23" xfId="0" applyBorder="1" applyAlignment="1">
      <alignment horizontal="center" wrapText="1"/>
    </xf>
    <xf numFmtId="0" fontId="0" fillId="0" borderId="45" xfId="0" applyBorder="1" applyAlignment="1">
      <alignment horizontal="center" wrapText="1"/>
    </xf>
    <xf numFmtId="0" fontId="65" fillId="0" borderId="53" xfId="0" applyFont="1" applyBorder="1" applyAlignment="1">
      <alignment horizontal="left" vertical="top" wrapText="1"/>
    </xf>
    <xf numFmtId="0" fontId="0" fillId="0" borderId="51" xfId="0" applyBorder="1" applyAlignment="1">
      <alignment horizontal="left" vertical="top" wrapText="1"/>
    </xf>
    <xf numFmtId="0" fontId="0" fillId="0" borderId="50" xfId="0" applyBorder="1" applyAlignment="1">
      <alignment horizontal="left" vertical="center" wrapText="1"/>
    </xf>
    <xf numFmtId="0" fontId="0" fillId="0" borderId="48" xfId="0" applyBorder="1" applyAlignment="1">
      <alignment horizontal="left" vertical="center" wrapText="1"/>
    </xf>
    <xf numFmtId="0" fontId="0" fillId="0" borderId="0" xfId="0" applyAlignment="1">
      <alignment horizontal="left" vertical="center" wrapText="1"/>
    </xf>
    <xf numFmtId="0" fontId="0" fillId="0" borderId="42" xfId="0" applyBorder="1" applyAlignment="1">
      <alignment horizontal="center" vertical="center" wrapText="1"/>
    </xf>
    <xf numFmtId="0" fontId="0" fillId="0" borderId="0" xfId="0" applyAlignment="1">
      <alignment horizontal="center" vertical="center" wrapText="1"/>
    </xf>
    <xf numFmtId="0" fontId="0" fillId="0" borderId="43" xfId="0" applyBorder="1" applyAlignment="1">
      <alignment horizontal="center" vertical="center" wrapText="1"/>
    </xf>
    <xf numFmtId="0" fontId="61" fillId="0" borderId="115" xfId="0" applyFont="1" applyBorder="1" applyAlignment="1">
      <alignment horizontal="left" vertical="top" wrapText="1"/>
    </xf>
    <xf numFmtId="0" fontId="61" fillId="0" borderId="116" xfId="0" applyFont="1" applyBorder="1" applyAlignment="1">
      <alignment horizontal="left" vertical="top" wrapText="1"/>
    </xf>
    <xf numFmtId="0" fontId="61" fillId="0" borderId="117" xfId="0" applyFont="1" applyBorder="1" applyAlignment="1">
      <alignment horizontal="left" vertical="top" wrapText="1"/>
    </xf>
    <xf numFmtId="0" fontId="60" fillId="0" borderId="44" xfId="0" applyFont="1" applyBorder="1" applyAlignment="1">
      <alignment horizontal="center" vertical="top" wrapText="1"/>
    </xf>
    <xf numFmtId="0" fontId="60" fillId="0" borderId="23" xfId="0" applyFont="1" applyBorder="1" applyAlignment="1">
      <alignment horizontal="center" vertical="top" wrapText="1"/>
    </xf>
    <xf numFmtId="0" fontId="60" fillId="0" borderId="45" xfId="0" applyFont="1" applyBorder="1" applyAlignment="1">
      <alignment horizontal="center" vertical="top" wrapText="1"/>
    </xf>
    <xf numFmtId="0" fontId="60" fillId="0" borderId="53" xfId="0" applyFont="1" applyBorder="1" applyAlignment="1">
      <alignment horizontal="center" vertical="top" wrapText="1"/>
    </xf>
    <xf numFmtId="0" fontId="60" fillId="0" borderId="4" xfId="0" applyFont="1" applyBorder="1" applyAlignment="1">
      <alignment horizontal="center" vertical="top" wrapText="1"/>
    </xf>
    <xf numFmtId="0" fontId="60" fillId="0" borderId="54" xfId="0" applyFont="1" applyBorder="1" applyAlignment="1">
      <alignment horizontal="center" vertical="top" wrapText="1"/>
    </xf>
    <xf numFmtId="0" fontId="65" fillId="0" borderId="96" xfId="0" applyFont="1" applyBorder="1" applyAlignment="1">
      <alignment horizontal="left" vertical="top" wrapText="1"/>
    </xf>
    <xf numFmtId="0" fontId="0" fillId="0" borderId="120" xfId="0" applyBorder="1" applyAlignment="1">
      <alignment horizontal="left" vertical="top" wrapText="1"/>
    </xf>
    <xf numFmtId="0" fontId="0" fillId="0" borderId="121" xfId="0" applyBorder="1" applyAlignment="1">
      <alignment horizontal="left" vertical="top" wrapText="1"/>
    </xf>
    <xf numFmtId="0" fontId="0" fillId="0" borderId="122" xfId="0" applyBorder="1" applyAlignment="1">
      <alignment horizontal="left" vertical="top" wrapText="1"/>
    </xf>
    <xf numFmtId="0" fontId="60" fillId="0" borderId="119" xfId="0" applyFont="1" applyBorder="1" applyAlignment="1">
      <alignment horizontal="left" vertical="top" wrapText="1" indent="2"/>
    </xf>
    <xf numFmtId="0" fontId="60" fillId="0" borderId="23" xfId="0" applyFont="1" applyBorder="1" applyAlignment="1">
      <alignment horizontal="left" vertical="top" wrapText="1" indent="2"/>
    </xf>
    <xf numFmtId="0" fontId="0" fillId="0" borderId="44" xfId="0" applyBorder="1" applyAlignment="1">
      <alignment horizontal="center" vertical="top" wrapText="1"/>
    </xf>
    <xf numFmtId="0" fontId="0" fillId="0" borderId="23" xfId="0" applyBorder="1" applyAlignment="1">
      <alignment horizontal="center" vertical="top" wrapText="1"/>
    </xf>
    <xf numFmtId="0" fontId="0" fillId="0" borderId="45" xfId="0" applyBorder="1" applyAlignment="1">
      <alignment horizontal="center" vertical="top" wrapText="1"/>
    </xf>
    <xf numFmtId="0" fontId="0" fillId="0" borderId="53" xfId="0" applyBorder="1" applyAlignment="1">
      <alignment horizontal="center" vertical="top" wrapText="1"/>
    </xf>
    <xf numFmtId="0" fontId="1" fillId="17" borderId="60" xfId="0" applyFont="1" applyFill="1" applyBorder="1" applyAlignment="1">
      <alignment horizontal="center" vertical="center" wrapText="1"/>
    </xf>
    <xf numFmtId="0" fontId="1" fillId="17" borderId="100" xfId="0" applyFont="1" applyFill="1" applyBorder="1" applyAlignment="1">
      <alignment horizontal="center" vertical="center" wrapText="1"/>
    </xf>
    <xf numFmtId="0" fontId="1" fillId="17" borderId="119" xfId="0" applyFont="1" applyFill="1" applyBorder="1" applyAlignment="1">
      <alignment horizontal="center" vertical="center" wrapText="1"/>
    </xf>
    <xf numFmtId="0" fontId="1" fillId="17" borderId="23" xfId="0" applyFont="1" applyFill="1" applyBorder="1" applyAlignment="1">
      <alignment horizontal="center" vertical="center" wrapText="1"/>
    </xf>
    <xf numFmtId="0" fontId="1" fillId="17" borderId="45" xfId="0" applyFont="1" applyFill="1" applyBorder="1" applyAlignment="1">
      <alignment horizontal="center" vertical="center" wrapText="1"/>
    </xf>
    <xf numFmtId="0" fontId="0" fillId="0" borderId="89" xfId="0" applyBorder="1" applyAlignment="1">
      <alignment horizontal="left" vertical="top" wrapText="1"/>
    </xf>
    <xf numFmtId="0" fontId="0" fillId="0" borderId="90" xfId="0" applyBorder="1" applyAlignment="1">
      <alignment horizontal="left" vertical="top" wrapText="1"/>
    </xf>
    <xf numFmtId="0" fontId="0" fillId="0" borderId="94" xfId="0" applyBorder="1" applyAlignment="1">
      <alignment horizontal="left" vertical="top" wrapText="1"/>
    </xf>
    <xf numFmtId="0" fontId="1" fillId="16" borderId="39" xfId="0" applyFont="1" applyFill="1" applyBorder="1" applyAlignment="1">
      <alignment horizontal="center" vertical="center" wrapText="1"/>
    </xf>
    <xf numFmtId="0" fontId="1" fillId="16" borderId="40" xfId="0" applyFont="1" applyFill="1" applyBorder="1" applyAlignment="1">
      <alignment horizontal="center" vertical="center" wrapText="1"/>
    </xf>
    <xf numFmtId="0" fontId="1" fillId="16" borderId="41" xfId="0" applyFont="1" applyFill="1" applyBorder="1" applyAlignment="1">
      <alignment horizontal="center" vertical="center" wrapText="1"/>
    </xf>
    <xf numFmtId="0" fontId="54" fillId="0" borderId="86" xfId="0" applyFont="1" applyBorder="1" applyAlignment="1">
      <alignment horizontal="left" vertical="top" wrapText="1"/>
    </xf>
    <xf numFmtId="0" fontId="0" fillId="0" borderId="75" xfId="0" applyBorder="1" applyAlignment="1">
      <alignment horizontal="left" vertical="top" wrapText="1"/>
    </xf>
    <xf numFmtId="0" fontId="60" fillId="0" borderId="14" xfId="0" applyFont="1" applyBorder="1" applyAlignment="1">
      <alignment horizontal="left" vertical="top" wrapText="1" indent="3"/>
    </xf>
    <xf numFmtId="0" fontId="60" fillId="0" borderId="15" xfId="0" applyFont="1" applyBorder="1" applyAlignment="1">
      <alignment horizontal="left" vertical="top" wrapText="1" indent="3"/>
    </xf>
    <xf numFmtId="0" fontId="60" fillId="0" borderId="50" xfId="0" applyFont="1" applyBorder="1" applyAlignment="1">
      <alignment horizontal="left" vertical="top" wrapText="1" indent="3"/>
    </xf>
    <xf numFmtId="0" fontId="60" fillId="0" borderId="4" xfId="0" applyFont="1" applyBorder="1" applyAlignment="1">
      <alignment horizontal="left" vertical="top" wrapText="1" indent="3"/>
    </xf>
    <xf numFmtId="0" fontId="54" fillId="0" borderId="99" xfId="0" applyFont="1" applyBorder="1" applyAlignment="1">
      <alignment horizontal="left" vertical="top" wrapText="1"/>
    </xf>
    <xf numFmtId="0" fontId="0" fillId="0" borderId="53" xfId="0" applyBorder="1" applyAlignment="1">
      <alignment horizontal="left" vertical="top" wrapText="1"/>
    </xf>
    <xf numFmtId="0" fontId="60" fillId="0" borderId="15" xfId="0" applyFont="1" applyBorder="1" applyAlignment="1">
      <alignment horizontal="center" vertical="top" wrapText="1"/>
    </xf>
    <xf numFmtId="0" fontId="60" fillId="0" borderId="50" xfId="0" applyFont="1" applyBorder="1" applyAlignment="1">
      <alignment horizontal="center" vertical="top" wrapText="1"/>
    </xf>
    <xf numFmtId="0" fontId="1" fillId="17" borderId="85" xfId="0" applyFont="1" applyFill="1" applyBorder="1" applyAlignment="1">
      <alignment horizontal="center" vertical="center" wrapText="1"/>
    </xf>
    <xf numFmtId="0" fontId="60" fillId="0" borderId="86" xfId="0" applyFont="1" applyBorder="1" applyAlignment="1">
      <alignment horizontal="left" vertical="top" wrapText="1"/>
    </xf>
    <xf numFmtId="0" fontId="60" fillId="0" borderId="93" xfId="0" applyFont="1" applyBorder="1" applyAlignment="1">
      <alignment horizontal="center" vertical="top" wrapText="1"/>
    </xf>
    <xf numFmtId="0" fontId="0" fillId="0" borderId="14" xfId="0" applyBorder="1" applyAlignment="1">
      <alignment horizontal="left" vertical="top" wrapText="1" indent="2"/>
    </xf>
    <xf numFmtId="0" fontId="0" fillId="0" borderId="15" xfId="0" applyBorder="1" applyAlignment="1">
      <alignment horizontal="left" vertical="top" wrapText="1" indent="2"/>
    </xf>
    <xf numFmtId="0" fontId="0" fillId="0" borderId="21" xfId="0" applyBorder="1" applyAlignment="1">
      <alignment horizontal="left" vertical="top" wrapText="1" indent="2"/>
    </xf>
    <xf numFmtId="0" fontId="0" fillId="0" borderId="50" xfId="0" applyBorder="1" applyAlignment="1">
      <alignment horizontal="left" vertical="top" wrapText="1" indent="2"/>
    </xf>
    <xf numFmtId="0" fontId="0" fillId="0" borderId="4" xfId="0" applyBorder="1" applyAlignment="1">
      <alignment horizontal="left" vertical="top" wrapText="1" indent="2"/>
    </xf>
    <xf numFmtId="0" fontId="0" fillId="0" borderId="51" xfId="0" applyBorder="1" applyAlignment="1">
      <alignment horizontal="left" vertical="top" wrapText="1" indent="2"/>
    </xf>
    <xf numFmtId="0" fontId="19" fillId="2" borderId="0" xfId="0" applyFont="1" applyFill="1" applyAlignment="1">
      <alignment horizontal="center" vertical="center" wrapText="1"/>
    </xf>
    <xf numFmtId="0" fontId="19" fillId="4" borderId="0" xfId="0" applyFont="1" applyFill="1" applyAlignment="1">
      <alignment horizontal="center" vertical="center"/>
    </xf>
    <xf numFmtId="0" fontId="15" fillId="18" borderId="2" xfId="0" applyFont="1" applyFill="1" applyBorder="1" applyAlignment="1">
      <alignment horizontal="left"/>
    </xf>
    <xf numFmtId="0" fontId="15" fillId="18" borderId="11" xfId="0" applyFont="1" applyFill="1" applyBorder="1" applyAlignment="1">
      <alignment horizontal="left"/>
    </xf>
    <xf numFmtId="44" fontId="15" fillId="18" borderId="11" xfId="1" applyFont="1" applyFill="1" applyBorder="1" applyAlignment="1" applyProtection="1">
      <alignment horizontal="center"/>
    </xf>
    <xf numFmtId="44" fontId="15" fillId="18" borderId="1" xfId="1" applyFont="1" applyFill="1" applyBorder="1" applyAlignment="1" applyProtection="1">
      <alignment horizontal="center"/>
    </xf>
    <xf numFmtId="0" fontId="15" fillId="7" borderId="2" xfId="0" applyFont="1" applyFill="1" applyBorder="1" applyAlignment="1">
      <alignment horizontal="left"/>
    </xf>
    <xf numFmtId="0" fontId="15" fillId="7" borderId="11" xfId="0" applyFont="1" applyFill="1" applyBorder="1" applyAlignment="1">
      <alignment horizontal="left"/>
    </xf>
    <xf numFmtId="44" fontId="15" fillId="7" borderId="11" xfId="1" applyFont="1" applyFill="1" applyBorder="1" applyAlignment="1" applyProtection="1">
      <alignment horizontal="center"/>
    </xf>
    <xf numFmtId="44" fontId="15" fillId="7" borderId="1" xfId="1" applyFont="1" applyFill="1" applyBorder="1" applyAlignment="1" applyProtection="1">
      <alignment horizontal="center"/>
    </xf>
    <xf numFmtId="0" fontId="18" fillId="0" borderId="6" xfId="0" applyFont="1" applyBorder="1" applyAlignment="1">
      <alignment horizontal="center" vertical="center" wrapText="1"/>
    </xf>
    <xf numFmtId="0" fontId="40" fillId="0" borderId="0" xfId="0" applyFont="1" applyAlignment="1">
      <alignment horizontal="left" vertical="center" wrapText="1"/>
    </xf>
    <xf numFmtId="0" fontId="39" fillId="0" borderId="0" xfId="0" applyFont="1" applyAlignment="1">
      <alignment horizontal="left" vertical="center" wrapText="1"/>
    </xf>
    <xf numFmtId="0" fontId="24" fillId="0" borderId="0" xfId="0" applyFont="1" applyAlignment="1">
      <alignment horizontal="left" vertical="center" wrapText="1"/>
    </xf>
    <xf numFmtId="0" fontId="17" fillId="0" borderId="0" xfId="0" applyFont="1" applyAlignment="1">
      <alignment horizontal="left" vertical="center" wrapText="1"/>
    </xf>
    <xf numFmtId="0" fontId="10" fillId="18" borderId="8" xfId="0" applyFont="1" applyFill="1" applyBorder="1" applyAlignment="1">
      <alignment horizontal="left"/>
    </xf>
    <xf numFmtId="0" fontId="10" fillId="18" borderId="9" xfId="0" applyFont="1" applyFill="1" applyBorder="1" applyAlignment="1">
      <alignment horizontal="left"/>
    </xf>
    <xf numFmtId="44" fontId="10" fillId="18" borderId="9" xfId="1" applyFont="1" applyFill="1" applyBorder="1" applyAlignment="1" applyProtection="1">
      <alignment horizontal="center"/>
    </xf>
    <xf numFmtId="44" fontId="10" fillId="18" borderId="10" xfId="1" applyFont="1" applyFill="1" applyBorder="1" applyAlignment="1" applyProtection="1">
      <alignment horizontal="center"/>
    </xf>
    <xf numFmtId="0" fontId="36" fillId="0" borderId="0" xfId="0" applyFont="1" applyAlignment="1">
      <alignment horizontal="left" vertical="center" wrapText="1"/>
    </xf>
    <xf numFmtId="0" fontId="1" fillId="3" borderId="76" xfId="0" applyFont="1" applyFill="1" applyBorder="1" applyAlignment="1" applyProtection="1">
      <alignment horizontal="center" vertical="center"/>
      <protection locked="0"/>
    </xf>
    <xf numFmtId="0" fontId="1" fillId="3" borderId="77" xfId="0" applyFont="1" applyFill="1" applyBorder="1" applyAlignment="1" applyProtection="1">
      <alignment horizontal="center" vertical="center"/>
      <protection locked="0"/>
    </xf>
    <xf numFmtId="0" fontId="1" fillId="3" borderId="78" xfId="0" applyFont="1" applyFill="1" applyBorder="1" applyAlignment="1" applyProtection="1">
      <alignment horizontal="center" vertical="center"/>
      <protection locked="0"/>
    </xf>
    <xf numFmtId="0" fontId="3" fillId="11" borderId="76" xfId="0" applyFont="1" applyFill="1" applyBorder="1" applyAlignment="1">
      <alignment horizontal="center" vertical="center"/>
    </xf>
    <xf numFmtId="0" fontId="3" fillId="11" borderId="77" xfId="0" applyFont="1" applyFill="1" applyBorder="1" applyAlignment="1">
      <alignment horizontal="center" vertical="center"/>
    </xf>
    <xf numFmtId="0" fontId="3" fillId="11" borderId="78" xfId="0" applyFont="1" applyFill="1" applyBorder="1" applyAlignment="1">
      <alignment horizontal="center" vertical="center"/>
    </xf>
    <xf numFmtId="0" fontId="3" fillId="3" borderId="76" xfId="0" applyFont="1" applyFill="1" applyBorder="1" applyAlignment="1" applyProtection="1">
      <alignment horizontal="center" vertical="center"/>
      <protection locked="0"/>
    </xf>
    <xf numFmtId="0" fontId="3" fillId="3" borderId="77" xfId="0" applyFont="1" applyFill="1" applyBorder="1" applyAlignment="1" applyProtection="1">
      <alignment horizontal="center" vertical="center"/>
      <protection locked="0"/>
    </xf>
    <xf numFmtId="0" fontId="3" fillId="3" borderId="78" xfId="0" applyFont="1" applyFill="1" applyBorder="1" applyAlignment="1" applyProtection="1">
      <alignment horizontal="center" vertical="center"/>
      <protection locked="0"/>
    </xf>
    <xf numFmtId="0" fontId="1" fillId="3" borderId="127" xfId="0" applyFont="1" applyFill="1" applyBorder="1" applyAlignment="1" applyProtection="1">
      <alignment horizontal="center" vertical="center"/>
      <protection locked="0"/>
    </xf>
    <xf numFmtId="0" fontId="1" fillId="3" borderId="128" xfId="0" applyFont="1" applyFill="1" applyBorder="1" applyAlignment="1" applyProtection="1">
      <alignment horizontal="center" vertical="center"/>
      <protection locked="0"/>
    </xf>
    <xf numFmtId="0" fontId="1" fillId="3" borderId="129" xfId="0" applyFont="1" applyFill="1" applyBorder="1" applyAlignment="1" applyProtection="1">
      <alignment horizontal="center" vertical="center"/>
      <protection locked="0"/>
    </xf>
    <xf numFmtId="0" fontId="3" fillId="0" borderId="0" xfId="0" applyFont="1" applyAlignment="1">
      <alignment horizontal="center" vertical="center" wrapText="1"/>
    </xf>
    <xf numFmtId="0" fontId="3" fillId="3" borderId="29" xfId="0" applyFont="1" applyFill="1" applyBorder="1" applyAlignment="1" applyProtection="1">
      <alignment horizontal="center" vertical="center"/>
      <protection locked="0"/>
    </xf>
    <xf numFmtId="0" fontId="3" fillId="11" borderId="29" xfId="0" applyFont="1" applyFill="1" applyBorder="1" applyAlignment="1">
      <alignment horizontal="center" vertical="center"/>
    </xf>
    <xf numFmtId="0" fontId="1" fillId="3" borderId="124" xfId="0" applyFont="1" applyFill="1" applyBorder="1" applyAlignment="1" applyProtection="1">
      <alignment horizontal="center" vertical="center"/>
      <protection locked="0"/>
    </xf>
    <xf numFmtId="0" fontId="1" fillId="3" borderId="125" xfId="0" applyFont="1" applyFill="1" applyBorder="1" applyAlignment="1" applyProtection="1">
      <alignment horizontal="center" vertical="center"/>
      <protection locked="0"/>
    </xf>
    <xf numFmtId="0" fontId="1" fillId="3" borderId="126" xfId="0" applyFont="1" applyFill="1" applyBorder="1" applyAlignment="1" applyProtection="1">
      <alignment horizontal="center" vertical="center"/>
      <protection locked="0"/>
    </xf>
    <xf numFmtId="0" fontId="3" fillId="0" borderId="0" xfId="0" applyFont="1" applyAlignment="1">
      <alignment horizontal="left" vertical="center" wrapText="1"/>
    </xf>
    <xf numFmtId="0" fontId="19" fillId="2" borderId="2"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5" fillId="3" borderId="29" xfId="0" applyFont="1" applyFill="1" applyBorder="1" applyAlignment="1" applyProtection="1">
      <alignment horizontal="center" vertical="center"/>
      <protection locked="0"/>
    </xf>
    <xf numFmtId="0" fontId="1" fillId="3" borderId="29" xfId="0" applyFont="1" applyFill="1" applyBorder="1" applyAlignment="1" applyProtection="1">
      <alignment horizontal="center" vertical="center"/>
      <protection locked="0"/>
    </xf>
    <xf numFmtId="0" fontId="18" fillId="3" borderId="76" xfId="0" applyFont="1" applyFill="1" applyBorder="1" applyAlignment="1" applyProtection="1">
      <alignment horizontal="center" vertical="center" wrapText="1"/>
      <protection locked="0"/>
    </xf>
    <xf numFmtId="0" fontId="18" fillId="3" borderId="77" xfId="0" applyFont="1" applyFill="1" applyBorder="1" applyAlignment="1" applyProtection="1">
      <alignment horizontal="center" vertical="center" wrapText="1"/>
      <protection locked="0"/>
    </xf>
    <xf numFmtId="0" fontId="18" fillId="3" borderId="78" xfId="0" applyFont="1" applyFill="1" applyBorder="1" applyAlignment="1" applyProtection="1">
      <alignment horizontal="center" vertical="center" wrapText="1"/>
      <protection locked="0"/>
    </xf>
    <xf numFmtId="0" fontId="18" fillId="0" borderId="0" xfId="0" applyFont="1" applyAlignment="1">
      <alignment horizontal="center" vertical="center" wrapText="1"/>
    </xf>
    <xf numFmtId="0" fontId="1" fillId="3" borderId="130" xfId="0" applyFont="1" applyFill="1" applyBorder="1" applyAlignment="1" applyProtection="1">
      <alignment horizontal="center" vertical="center"/>
      <protection locked="0"/>
    </xf>
    <xf numFmtId="0" fontId="1" fillId="3" borderId="131" xfId="0" applyFont="1" applyFill="1" applyBorder="1" applyAlignment="1" applyProtection="1">
      <alignment horizontal="center" vertical="center"/>
      <protection locked="0"/>
    </xf>
    <xf numFmtId="0" fontId="1" fillId="3" borderId="132" xfId="0" applyFont="1" applyFill="1" applyBorder="1" applyAlignment="1" applyProtection="1">
      <alignment horizontal="center" vertical="center"/>
      <protection locked="0"/>
    </xf>
    <xf numFmtId="0" fontId="3" fillId="0" borderId="0" xfId="0" applyFont="1" applyAlignment="1">
      <alignment horizontal="center" vertical="center"/>
    </xf>
    <xf numFmtId="0" fontId="18" fillId="0" borderId="6" xfId="0" applyFont="1" applyBorder="1" applyAlignment="1">
      <alignment horizontal="center" wrapText="1"/>
    </xf>
    <xf numFmtId="0" fontId="3" fillId="0" borderId="6" xfId="0" applyFont="1" applyBorder="1" applyAlignment="1">
      <alignment horizontal="center" vertical="center" wrapText="1"/>
    </xf>
    <xf numFmtId="0" fontId="3" fillId="8" borderId="29" xfId="0" applyFont="1" applyFill="1" applyBorder="1" applyAlignment="1" applyProtection="1">
      <alignment horizontal="center" vertical="center"/>
      <protection locked="0"/>
    </xf>
    <xf numFmtId="0" fontId="3" fillId="8" borderId="78" xfId="0" applyFont="1" applyFill="1" applyBorder="1" applyAlignment="1" applyProtection="1">
      <alignment horizontal="center" vertical="center"/>
      <protection locked="0"/>
    </xf>
    <xf numFmtId="0" fontId="3" fillId="3" borderId="76" xfId="0" applyFont="1" applyFill="1" applyBorder="1" applyAlignment="1" applyProtection="1">
      <alignment horizontal="center" vertical="center" wrapText="1"/>
      <protection locked="0"/>
    </xf>
    <xf numFmtId="0" fontId="3" fillId="3" borderId="77" xfId="0" applyFont="1" applyFill="1" applyBorder="1" applyAlignment="1" applyProtection="1">
      <alignment horizontal="center" vertical="center" wrapText="1"/>
      <protection locked="0"/>
    </xf>
    <xf numFmtId="0" fontId="3" fillId="3" borderId="78" xfId="0" applyFont="1" applyFill="1" applyBorder="1" applyAlignment="1" applyProtection="1">
      <alignment horizontal="center" vertical="center" wrapText="1"/>
      <protection locked="0"/>
    </xf>
    <xf numFmtId="166" fontId="15" fillId="7" borderId="11" xfId="1" applyNumberFormat="1" applyFont="1" applyFill="1" applyBorder="1" applyAlignment="1" applyProtection="1">
      <alignment horizontal="right"/>
    </xf>
    <xf numFmtId="166" fontId="15" fillId="7" borderId="9" xfId="1" applyNumberFormat="1" applyFont="1" applyFill="1" applyBorder="1" applyAlignment="1" applyProtection="1">
      <alignment horizontal="right"/>
    </xf>
    <xf numFmtId="165" fontId="15" fillId="7" borderId="11" xfId="1" applyNumberFormat="1" applyFont="1" applyFill="1" applyBorder="1" applyAlignment="1" applyProtection="1">
      <alignment horizontal="left"/>
    </xf>
    <xf numFmtId="165" fontId="15" fillId="7" borderId="9" xfId="1" applyNumberFormat="1" applyFont="1" applyFill="1" applyBorder="1" applyAlignment="1" applyProtection="1">
      <alignment horizontal="left"/>
    </xf>
    <xf numFmtId="0" fontId="0" fillId="0" borderId="0" xfId="0" applyAlignment="1">
      <alignment horizontal="center"/>
    </xf>
    <xf numFmtId="0" fontId="17" fillId="0" borderId="43" xfId="0" applyFont="1" applyBorder="1" applyAlignment="1">
      <alignment horizontal="left" vertical="center" wrapText="1"/>
    </xf>
    <xf numFmtId="0" fontId="15" fillId="7" borderId="8" xfId="0" applyFont="1" applyFill="1" applyBorder="1" applyAlignment="1">
      <alignment horizontal="left"/>
    </xf>
    <xf numFmtId="0" fontId="15" fillId="7" borderId="9" xfId="0" applyFont="1" applyFill="1" applyBorder="1" applyAlignment="1">
      <alignment horizontal="left"/>
    </xf>
    <xf numFmtId="44" fontId="15" fillId="7" borderId="9" xfId="1" applyFont="1" applyFill="1" applyBorder="1" applyAlignment="1" applyProtection="1">
      <alignment horizontal="center"/>
    </xf>
    <xf numFmtId="44" fontId="15" fillId="7" borderId="10" xfId="1" applyFont="1" applyFill="1" applyBorder="1" applyAlignment="1" applyProtection="1">
      <alignment horizontal="center"/>
    </xf>
    <xf numFmtId="0" fontId="33" fillId="11" borderId="39" xfId="2" applyFont="1" applyFill="1" applyBorder="1" applyAlignment="1">
      <alignment horizontal="center" vertical="center" wrapText="1"/>
    </xf>
    <xf numFmtId="0" fontId="33" fillId="11" borderId="41" xfId="2" applyFont="1" applyFill="1" applyBorder="1" applyAlignment="1">
      <alignment horizontal="center" vertical="center" wrapText="1"/>
    </xf>
    <xf numFmtId="0" fontId="33" fillId="11" borderId="39" xfId="2" applyFont="1" applyFill="1" applyBorder="1" applyAlignment="1">
      <alignment horizontal="center" vertical="top" wrapText="1"/>
    </xf>
    <xf numFmtId="0" fontId="33" fillId="11" borderId="40" xfId="2" applyFont="1" applyFill="1" applyBorder="1" applyAlignment="1">
      <alignment horizontal="center" vertical="top" wrapText="1"/>
    </xf>
    <xf numFmtId="0" fontId="33" fillId="11" borderId="41" xfId="2" applyFont="1" applyFill="1" applyBorder="1" applyAlignment="1">
      <alignment horizontal="center" vertical="top" wrapText="1"/>
    </xf>
    <xf numFmtId="0" fontId="4" fillId="0" borderId="16" xfId="2" applyFont="1" applyBorder="1" applyAlignment="1">
      <alignment horizontal="left" vertical="center" wrapText="1"/>
    </xf>
    <xf numFmtId="0" fontId="4" fillId="0" borderId="17" xfId="2" applyFont="1" applyBorder="1" applyAlignment="1">
      <alignment horizontal="left" vertical="center" wrapText="1"/>
    </xf>
    <xf numFmtId="0" fontId="4" fillId="0" borderId="18" xfId="2" applyFont="1" applyBorder="1" applyAlignment="1">
      <alignment horizontal="left" vertical="center" wrapText="1"/>
    </xf>
    <xf numFmtId="0" fontId="5" fillId="5" borderId="2" xfId="2" applyFont="1" applyFill="1" applyBorder="1" applyAlignment="1">
      <alignment horizontal="left" vertical="center" wrapText="1"/>
    </xf>
    <xf numFmtId="0" fontId="5" fillId="5" borderId="11" xfId="2" applyFont="1" applyFill="1" applyBorder="1" applyAlignment="1">
      <alignment horizontal="left" vertical="center" wrapText="1"/>
    </xf>
    <xf numFmtId="0" fontId="5" fillId="5" borderId="1" xfId="2" applyFont="1" applyFill="1" applyBorder="1" applyAlignment="1">
      <alignment horizontal="left" vertical="center" wrapText="1"/>
    </xf>
    <xf numFmtId="0" fontId="4" fillId="0" borderId="140" xfId="2" applyFont="1" applyBorder="1" applyAlignment="1">
      <alignment horizontal="left" vertical="center" wrapText="1"/>
    </xf>
    <xf numFmtId="0" fontId="4" fillId="0" borderId="141" xfId="2" applyFont="1" applyBorder="1" applyAlignment="1">
      <alignment horizontal="left" vertical="center" wrapText="1"/>
    </xf>
    <xf numFmtId="0" fontId="4" fillId="0" borderId="142" xfId="2" applyFont="1" applyBorder="1" applyAlignment="1">
      <alignment horizontal="left" vertical="center" wrapText="1"/>
    </xf>
    <xf numFmtId="14" fontId="26" fillId="8" borderId="4" xfId="2" applyNumberFormat="1" applyFont="1" applyFill="1" applyBorder="1" applyAlignment="1" applyProtection="1">
      <alignment horizontal="center" vertical="top" wrapText="1"/>
      <protection locked="0"/>
    </xf>
    <xf numFmtId="0" fontId="25" fillId="3" borderId="4" xfId="2" applyFont="1" applyFill="1" applyBorder="1" applyAlignment="1" applyProtection="1">
      <alignment horizontal="center" wrapText="1"/>
      <protection locked="0"/>
    </xf>
    <xf numFmtId="0" fontId="25" fillId="0" borderId="79" xfId="2" applyFont="1" applyBorder="1" applyAlignment="1">
      <alignment horizontal="left" vertical="top" wrapText="1" indent="2"/>
    </xf>
    <xf numFmtId="0" fontId="25" fillId="0" borderId="80" xfId="2" applyFont="1" applyBorder="1" applyAlignment="1">
      <alignment horizontal="left" vertical="top" wrapText="1" indent="2"/>
    </xf>
    <xf numFmtId="0" fontId="25" fillId="0" borderId="81" xfId="2" applyFont="1" applyBorder="1" applyAlignment="1">
      <alignment horizontal="left" vertical="top" wrapText="1" indent="2"/>
    </xf>
    <xf numFmtId="0" fontId="25" fillId="19" borderId="4" xfId="0" applyFont="1" applyFill="1" applyBorder="1" applyAlignment="1">
      <alignment horizontal="center" wrapText="1"/>
    </xf>
    <xf numFmtId="0" fontId="25" fillId="11" borderId="4" xfId="2" applyFont="1" applyFill="1" applyBorder="1" applyAlignment="1">
      <alignment horizontal="center" wrapText="1"/>
    </xf>
    <xf numFmtId="0" fontId="25" fillId="11" borderId="137" xfId="2" applyFont="1" applyFill="1" applyBorder="1" applyAlignment="1">
      <alignment horizontal="center" wrapText="1"/>
    </xf>
    <xf numFmtId="0" fontId="91" fillId="0" borderId="23" xfId="2" applyFont="1" applyBorder="1" applyAlignment="1">
      <alignment horizontal="left" vertical="top" wrapText="1"/>
    </xf>
    <xf numFmtId="0" fontId="32" fillId="0" borderId="23" xfId="2" applyFont="1" applyBorder="1" applyAlignment="1">
      <alignment horizontal="left" vertical="top" wrapText="1"/>
    </xf>
    <xf numFmtId="0" fontId="9" fillId="0" borderId="15" xfId="2" applyBorder="1" applyAlignment="1">
      <alignment horizontal="left" wrapText="1"/>
    </xf>
    <xf numFmtId="0" fontId="25" fillId="3" borderId="137" xfId="2" applyFont="1" applyFill="1" applyBorder="1" applyAlignment="1" applyProtection="1">
      <alignment horizontal="center" wrapText="1"/>
      <protection locked="0"/>
    </xf>
    <xf numFmtId="0" fontId="25" fillId="11" borderId="55" xfId="2" applyFont="1" applyFill="1" applyBorder="1" applyAlignment="1">
      <alignment horizontal="left" vertical="top" wrapText="1"/>
    </xf>
    <xf numFmtId="0" fontId="25" fillId="11" borderId="56" xfId="2" applyFont="1" applyFill="1" applyBorder="1" applyAlignment="1">
      <alignment horizontal="left" vertical="top" wrapText="1"/>
    </xf>
    <xf numFmtId="0" fontId="25" fillId="11" borderId="57" xfId="2" applyFont="1" applyFill="1" applyBorder="1" applyAlignment="1">
      <alignment horizontal="left" vertical="top" wrapText="1"/>
    </xf>
    <xf numFmtId="0" fontId="25" fillId="8" borderId="55" xfId="2" applyFont="1" applyFill="1" applyBorder="1" applyAlignment="1" applyProtection="1">
      <alignment horizontal="left" vertical="top" wrapText="1"/>
      <protection locked="0"/>
    </xf>
    <xf numFmtId="0" fontId="25" fillId="8" borderId="56" xfId="2" applyFont="1" applyFill="1" applyBorder="1" applyAlignment="1" applyProtection="1">
      <alignment horizontal="left" vertical="top" wrapText="1"/>
      <protection locked="0"/>
    </xf>
    <xf numFmtId="0" fontId="25" fillId="8" borderId="57" xfId="2" applyFont="1" applyFill="1" applyBorder="1" applyAlignment="1" applyProtection="1">
      <alignment horizontal="left" vertical="top" wrapText="1"/>
      <protection locked="0"/>
    </xf>
    <xf numFmtId="0" fontId="95" fillId="8" borderId="46" xfId="3" applyFill="1" applyBorder="1" applyAlignment="1" applyProtection="1">
      <alignment horizontal="left" vertical="top" wrapText="1"/>
      <protection locked="0"/>
    </xf>
    <xf numFmtId="0" fontId="25" fillId="8" borderId="52" xfId="2" applyFont="1" applyFill="1" applyBorder="1" applyAlignment="1" applyProtection="1">
      <alignment horizontal="left" vertical="top" wrapText="1"/>
      <protection locked="0"/>
    </xf>
    <xf numFmtId="0" fontId="25" fillId="8" borderId="47" xfId="2" applyFont="1" applyFill="1" applyBorder="1" applyAlignment="1" applyProtection="1">
      <alignment horizontal="left" vertical="top" wrapText="1"/>
      <protection locked="0"/>
    </xf>
    <xf numFmtId="0" fontId="27" fillId="0" borderId="0" xfId="2" applyFont="1" applyAlignment="1">
      <alignment horizontal="center" vertical="top" wrapText="1"/>
    </xf>
    <xf numFmtId="0" fontId="25" fillId="0" borderId="0" xfId="2" applyFont="1" applyAlignment="1">
      <alignment horizontal="left" vertical="top" wrapText="1"/>
    </xf>
    <xf numFmtId="0" fontId="5" fillId="5" borderId="16" xfId="2" applyFont="1" applyFill="1" applyBorder="1" applyAlignment="1">
      <alignment horizontal="left" vertical="center" wrapText="1"/>
    </xf>
    <xf numFmtId="0" fontId="5" fillId="5" borderId="17" xfId="2" applyFont="1" applyFill="1" applyBorder="1" applyAlignment="1">
      <alignment horizontal="left" vertical="center" wrapText="1"/>
    </xf>
    <xf numFmtId="0" fontId="5" fillId="5" borderId="18" xfId="2" applyFont="1" applyFill="1" applyBorder="1" applyAlignment="1">
      <alignment horizontal="left" vertical="center" wrapText="1"/>
    </xf>
    <xf numFmtId="0" fontId="25" fillId="0" borderId="24" xfId="2" applyFont="1" applyBorder="1" applyAlignment="1">
      <alignment horizontal="left" vertical="top"/>
    </xf>
    <xf numFmtId="0" fontId="25" fillId="0" borderId="25" xfId="2" applyFont="1" applyBorder="1" applyAlignment="1">
      <alignment horizontal="left" vertical="top"/>
    </xf>
    <xf numFmtId="0" fontId="25" fillId="0" borderId="27" xfId="2" applyFont="1" applyBorder="1" applyAlignment="1">
      <alignment horizontal="left" vertical="top"/>
    </xf>
    <xf numFmtId="0" fontId="25" fillId="0" borderId="28" xfId="2" applyFont="1" applyBorder="1" applyAlignment="1">
      <alignment horizontal="left" vertical="top"/>
    </xf>
    <xf numFmtId="0" fontId="25" fillId="11" borderId="25" xfId="2" applyFont="1" applyFill="1" applyBorder="1" applyAlignment="1">
      <alignment horizontal="left" wrapText="1"/>
    </xf>
    <xf numFmtId="0" fontId="25" fillId="11" borderId="26" xfId="2" applyFont="1" applyFill="1" applyBorder="1" applyAlignment="1">
      <alignment horizontal="left" wrapText="1"/>
    </xf>
    <xf numFmtId="0" fontId="5" fillId="7" borderId="29" xfId="2" applyFont="1" applyFill="1" applyBorder="1" applyAlignment="1">
      <alignment horizontal="center" vertical="center" wrapText="1"/>
    </xf>
    <xf numFmtId="44" fontId="25" fillId="11" borderId="39" xfId="1" applyFont="1" applyFill="1" applyBorder="1" applyAlignment="1" applyProtection="1">
      <alignment horizontal="center" vertical="center"/>
    </xf>
    <xf numFmtId="44" fontId="25" fillId="11" borderId="41" xfId="1" applyFont="1" applyFill="1" applyBorder="1" applyAlignment="1" applyProtection="1">
      <alignment horizontal="center" vertical="center"/>
    </xf>
    <xf numFmtId="44" fontId="25" fillId="11" borderId="39" xfId="1" applyFont="1" applyFill="1" applyBorder="1" applyAlignment="1" applyProtection="1">
      <alignment horizontal="center" vertical="top"/>
    </xf>
    <xf numFmtId="44" fontId="25" fillId="11" borderId="41" xfId="1" applyFont="1" applyFill="1" applyBorder="1" applyAlignment="1" applyProtection="1">
      <alignment horizontal="center" vertical="top"/>
    </xf>
    <xf numFmtId="0" fontId="29" fillId="7" borderId="39" xfId="2" applyFont="1" applyFill="1" applyBorder="1" applyAlignment="1">
      <alignment horizontal="left" vertical="top"/>
    </xf>
    <xf numFmtId="0" fontId="29" fillId="7" borderId="40" xfId="2" applyFont="1" applyFill="1" applyBorder="1" applyAlignment="1">
      <alignment horizontal="left" vertical="top"/>
    </xf>
    <xf numFmtId="0" fontId="29" fillId="7" borderId="41" xfId="2" applyFont="1" applyFill="1" applyBorder="1" applyAlignment="1">
      <alignment horizontal="left" vertical="top"/>
    </xf>
    <xf numFmtId="0" fontId="25" fillId="0" borderId="39" xfId="2" applyFont="1" applyBorder="1" applyAlignment="1">
      <alignment horizontal="left" vertical="top"/>
    </xf>
    <xf numFmtId="0" fontId="25" fillId="0" borderId="40" xfId="2" applyFont="1" applyBorder="1" applyAlignment="1">
      <alignment horizontal="left" vertical="top"/>
    </xf>
    <xf numFmtId="0" fontId="25" fillId="0" borderId="41" xfId="2" applyFont="1" applyBorder="1" applyAlignment="1">
      <alignment horizontal="left" vertical="top"/>
    </xf>
    <xf numFmtId="0" fontId="27" fillId="7" borderId="29" xfId="2" applyFont="1" applyFill="1" applyBorder="1" applyAlignment="1">
      <alignment horizontal="center" vertical="center" wrapText="1"/>
    </xf>
    <xf numFmtId="0" fontId="4" fillId="0" borderId="8" xfId="2" applyFont="1" applyBorder="1" applyAlignment="1">
      <alignment horizontal="left" vertical="top" wrapText="1" indent="2"/>
    </xf>
    <xf numFmtId="0" fontId="9" fillId="0" borderId="9" xfId="2" applyBorder="1" applyAlignment="1">
      <alignment horizontal="left" vertical="top" wrapText="1" indent="2"/>
    </xf>
    <xf numFmtId="0" fontId="9" fillId="0" borderId="10" xfId="2" applyBorder="1" applyAlignment="1">
      <alignment horizontal="left" vertical="top" wrapText="1" indent="2"/>
    </xf>
    <xf numFmtId="0" fontId="25" fillId="8" borderId="34" xfId="2" applyFont="1" applyFill="1" applyBorder="1" applyAlignment="1" applyProtection="1">
      <alignment horizontal="left" vertical="top" wrapText="1"/>
      <protection locked="0"/>
    </xf>
    <xf numFmtId="0" fontId="25" fillId="8" borderId="35" xfId="2" applyFont="1" applyFill="1" applyBorder="1" applyAlignment="1" applyProtection="1">
      <alignment horizontal="left" vertical="top" wrapText="1"/>
      <protection locked="0"/>
    </xf>
    <xf numFmtId="0" fontId="95" fillId="8" borderId="37" xfId="3" applyFill="1" applyBorder="1" applyAlignment="1" applyProtection="1">
      <alignment horizontal="left" vertical="top" wrapText="1"/>
      <protection locked="0"/>
    </xf>
    <xf numFmtId="0" fontId="25" fillId="8" borderId="37" xfId="2" applyFont="1" applyFill="1" applyBorder="1" applyAlignment="1" applyProtection="1">
      <alignment horizontal="left" vertical="top" wrapText="1"/>
      <protection locked="0"/>
    </xf>
    <xf numFmtId="0" fontId="25" fillId="8" borderId="38" xfId="2" applyFont="1" applyFill="1" applyBorder="1" applyAlignment="1" applyProtection="1">
      <alignment horizontal="left" vertical="top" wrapText="1"/>
      <protection locked="0"/>
    </xf>
    <xf numFmtId="0" fontId="25" fillId="0" borderId="30" xfId="2" applyFont="1" applyBorder="1" applyAlignment="1">
      <alignment horizontal="left" vertical="top"/>
    </xf>
    <xf numFmtId="0" fontId="25" fillId="0" borderId="31" xfId="2" applyFont="1" applyBorder="1" applyAlignment="1">
      <alignment horizontal="left" vertical="top"/>
    </xf>
    <xf numFmtId="0" fontId="25" fillId="0" borderId="33" xfId="2" applyFont="1" applyBorder="1" applyAlignment="1">
      <alignment horizontal="left" vertical="top"/>
    </xf>
    <xf numFmtId="0" fontId="25" fillId="0" borderId="34" xfId="2" applyFont="1" applyBorder="1" applyAlignment="1">
      <alignment horizontal="left" vertical="top"/>
    </xf>
    <xf numFmtId="0" fontId="25" fillId="10" borderId="33" xfId="2" applyFont="1" applyFill="1" applyBorder="1" applyAlignment="1">
      <alignment horizontal="left" vertical="top"/>
    </xf>
    <xf numFmtId="0" fontId="25" fillId="10" borderId="34" xfId="2" applyFont="1" applyFill="1" applyBorder="1" applyAlignment="1">
      <alignment horizontal="left" vertical="top"/>
    </xf>
    <xf numFmtId="0" fontId="25" fillId="0" borderId="36" xfId="2" applyFont="1" applyBorder="1" applyAlignment="1">
      <alignment horizontal="left" vertical="top"/>
    </xf>
    <xf numFmtId="0" fontId="25" fillId="0" borderId="37" xfId="2" applyFont="1" applyBorder="1" applyAlignment="1">
      <alignment horizontal="left" vertical="top"/>
    </xf>
    <xf numFmtId="0" fontId="25" fillId="12" borderId="34" xfId="2" applyFont="1" applyFill="1" applyBorder="1" applyAlignment="1">
      <alignment horizontal="left" vertical="top" wrapText="1"/>
    </xf>
    <xf numFmtId="0" fontId="25" fillId="12" borderId="35" xfId="2" applyFont="1" applyFill="1" applyBorder="1" applyAlignment="1">
      <alignment horizontal="left" vertical="top" wrapText="1"/>
    </xf>
    <xf numFmtId="0" fontId="25" fillId="12" borderId="31" xfId="2" applyFont="1" applyFill="1" applyBorder="1" applyAlignment="1">
      <alignment horizontal="left" vertical="top" wrapText="1"/>
    </xf>
    <xf numFmtId="0" fontId="25" fillId="12" borderId="32" xfId="2" applyFont="1" applyFill="1" applyBorder="1" applyAlignment="1">
      <alignment horizontal="left" vertical="top" wrapText="1"/>
    </xf>
    <xf numFmtId="0" fontId="27" fillId="0" borderId="5" xfId="2" applyFont="1" applyBorder="1" applyAlignment="1">
      <alignment horizontal="left" vertical="center" wrapText="1" indent="2"/>
    </xf>
    <xf numFmtId="0" fontId="27" fillId="0" borderId="0" xfId="2" applyFont="1" applyAlignment="1">
      <alignment horizontal="left" vertical="center" wrapText="1" indent="2"/>
    </xf>
    <xf numFmtId="0" fontId="27" fillId="0" borderId="3" xfId="2" applyFont="1" applyBorder="1" applyAlignment="1">
      <alignment horizontal="left" vertical="center" wrapText="1" indent="2"/>
    </xf>
    <xf numFmtId="0" fontId="4" fillId="11" borderId="4" xfId="0" applyFont="1" applyFill="1" applyBorder="1" applyAlignment="1">
      <alignment horizontal="left" wrapText="1"/>
    </xf>
    <xf numFmtId="0" fontId="91" fillId="0" borderId="0" xfId="2" applyFont="1" applyAlignment="1">
      <alignment horizontal="left" vertical="top" wrapText="1"/>
    </xf>
    <xf numFmtId="0" fontId="4" fillId="3" borderId="4" xfId="0" applyFont="1" applyFill="1" applyBorder="1" applyAlignment="1" applyProtection="1">
      <alignment horizontal="left" wrapText="1"/>
      <protection locked="0"/>
    </xf>
    <xf numFmtId="0" fontId="91" fillId="0" borderId="0" xfId="2" applyFont="1" applyAlignment="1">
      <alignment horizontal="left" vertical="top"/>
    </xf>
    <xf numFmtId="0" fontId="91" fillId="0" borderId="23" xfId="2" applyFont="1" applyBorder="1" applyAlignment="1">
      <alignment horizontal="left" vertical="top"/>
    </xf>
    <xf numFmtId="0" fontId="27" fillId="0" borderId="5" xfId="2" applyFont="1" applyBorder="1" applyAlignment="1">
      <alignment horizontal="center" vertical="center" wrapText="1"/>
    </xf>
    <xf numFmtId="0" fontId="27" fillId="0" borderId="0" xfId="2" applyFont="1" applyAlignment="1">
      <alignment horizontal="center" vertical="center" wrapText="1"/>
    </xf>
    <xf numFmtId="0" fontId="27" fillId="0" borderId="3" xfId="2" applyFont="1" applyBorder="1" applyAlignment="1">
      <alignment horizontal="center" vertical="center" wrapText="1"/>
    </xf>
    <xf numFmtId="0" fontId="25" fillId="0" borderId="29" xfId="2" applyFont="1" applyBorder="1" applyAlignment="1">
      <alignment horizontal="left" vertical="top" wrapText="1"/>
    </xf>
    <xf numFmtId="0" fontId="25" fillId="0" borderId="143" xfId="2" applyFont="1" applyBorder="1" applyAlignment="1">
      <alignment horizontal="right" wrapText="1"/>
    </xf>
    <xf numFmtId="0" fontId="25" fillId="0" borderId="80" xfId="2" applyFont="1" applyBorder="1" applyAlignment="1">
      <alignment horizontal="right" wrapText="1"/>
    </xf>
    <xf numFmtId="14" fontId="25" fillId="8" borderId="134" xfId="2" applyNumberFormat="1" applyFont="1" applyFill="1" applyBorder="1" applyAlignment="1" applyProtection="1">
      <alignment horizontal="center" wrapText="1"/>
      <protection locked="0"/>
    </xf>
    <xf numFmtId="0" fontId="25" fillId="11" borderId="25" xfId="2" applyFont="1" applyFill="1" applyBorder="1" applyAlignment="1">
      <alignment horizontal="left" vertical="top" wrapText="1"/>
    </xf>
    <xf numFmtId="0" fontId="25" fillId="11" borderId="26" xfId="2" applyFont="1" applyFill="1" applyBorder="1" applyAlignment="1">
      <alignment horizontal="left" vertical="top" wrapText="1"/>
    </xf>
    <xf numFmtId="14" fontId="25" fillId="11" borderId="25" xfId="2" applyNumberFormat="1" applyFont="1" applyFill="1" applyBorder="1" applyAlignment="1">
      <alignment horizontal="left" wrapText="1"/>
    </xf>
    <xf numFmtId="14" fontId="25" fillId="11" borderId="26" xfId="2" applyNumberFormat="1" applyFont="1" applyFill="1" applyBorder="1" applyAlignment="1">
      <alignment horizontal="left" wrapText="1"/>
    </xf>
    <xf numFmtId="0" fontId="25" fillId="8" borderId="72" xfId="2" applyFont="1" applyFill="1" applyBorder="1" applyAlignment="1" applyProtection="1">
      <alignment horizontal="center"/>
      <protection locked="0"/>
    </xf>
    <xf numFmtId="0" fontId="25" fillId="8" borderId="73" xfId="2" applyFont="1" applyFill="1" applyBorder="1" applyAlignment="1" applyProtection="1">
      <alignment horizontal="center"/>
      <protection locked="0"/>
    </xf>
    <xf numFmtId="0" fontId="25" fillId="8" borderId="74" xfId="2" applyFont="1" applyFill="1" applyBorder="1" applyAlignment="1" applyProtection="1">
      <alignment horizontal="center"/>
      <protection locked="0"/>
    </xf>
    <xf numFmtId="0" fontId="6" fillId="5" borderId="14" xfId="2" applyFont="1" applyFill="1" applyBorder="1" applyAlignment="1">
      <alignment horizontal="left" vertical="center" wrapText="1"/>
    </xf>
    <xf numFmtId="0" fontId="5" fillId="5" borderId="15" xfId="2" applyFont="1" applyFill="1" applyBorder="1" applyAlignment="1">
      <alignment horizontal="left" vertical="center" wrapText="1"/>
    </xf>
    <xf numFmtId="0" fontId="5" fillId="5" borderId="21" xfId="2" applyFont="1" applyFill="1" applyBorder="1" applyAlignment="1">
      <alignment horizontal="left" vertical="center" wrapText="1"/>
    </xf>
    <xf numFmtId="0" fontId="32" fillId="0" borderId="23" xfId="2" applyFont="1" applyBorder="1" applyAlignment="1">
      <alignment horizontal="center" vertical="top" wrapText="1"/>
    </xf>
    <xf numFmtId="0" fontId="25" fillId="11" borderId="34" xfId="2" applyFont="1" applyFill="1" applyBorder="1" applyAlignment="1">
      <alignment horizontal="left" vertical="top" wrapText="1"/>
    </xf>
    <xf numFmtId="0" fontId="25" fillId="11" borderId="35" xfId="2" applyFont="1" applyFill="1" applyBorder="1" applyAlignment="1">
      <alignment horizontal="left" vertical="top" wrapText="1"/>
    </xf>
    <xf numFmtId="0" fontId="25" fillId="11" borderId="31" xfId="2" applyFont="1" applyFill="1" applyBorder="1" applyAlignment="1">
      <alignment horizontal="left" vertical="top" wrapText="1"/>
    </xf>
    <xf numFmtId="0" fontId="25" fillId="11" borderId="32" xfId="2" applyFont="1" applyFill="1" applyBorder="1" applyAlignment="1">
      <alignment horizontal="left" vertical="top" wrapText="1"/>
    </xf>
    <xf numFmtId="0" fontId="91" fillId="0" borderId="23" xfId="2" applyFont="1" applyBorder="1" applyAlignment="1">
      <alignment horizontal="center" vertical="top" wrapText="1"/>
    </xf>
    <xf numFmtId="0" fontId="25" fillId="0" borderId="8" xfId="2" applyFont="1" applyBorder="1" applyAlignment="1">
      <alignment horizontal="left" wrapText="1"/>
    </xf>
    <xf numFmtId="0" fontId="25" fillId="0" borderId="9" xfId="2" applyFont="1" applyBorder="1" applyAlignment="1">
      <alignment horizontal="left" wrapText="1"/>
    </xf>
    <xf numFmtId="0" fontId="25" fillId="0" borderId="10" xfId="2" applyFont="1" applyBorder="1" applyAlignment="1">
      <alignment horizontal="left" wrapText="1"/>
    </xf>
    <xf numFmtId="0" fontId="91" fillId="0" borderId="0" xfId="2" applyFont="1" applyBorder="1" applyAlignment="1">
      <alignment horizontal="left" vertical="top" wrapText="1"/>
    </xf>
    <xf numFmtId="0" fontId="91" fillId="0" borderId="59" xfId="2" applyFont="1" applyBorder="1" applyAlignment="1">
      <alignment horizontal="left" vertical="top" wrapText="1"/>
    </xf>
    <xf numFmtId="0" fontId="91" fillId="0" borderId="59" xfId="2" applyFont="1" applyBorder="1" applyAlignment="1">
      <alignment horizontal="center" vertical="top" wrapText="1"/>
    </xf>
    <xf numFmtId="0" fontId="15" fillId="0" borderId="138"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39"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3" xfId="0" applyFont="1" applyBorder="1" applyAlignment="1">
      <alignment horizontal="center" vertical="center" wrapText="1"/>
    </xf>
    <xf numFmtId="0" fontId="25" fillId="0" borderId="0" xfId="2" applyFont="1" applyFill="1" applyAlignment="1">
      <alignment horizontal="center" wrapText="1"/>
    </xf>
    <xf numFmtId="0" fontId="25" fillId="0" borderId="3" xfId="2" applyFont="1" applyFill="1" applyBorder="1" applyAlignment="1">
      <alignment horizontal="center" wrapText="1"/>
    </xf>
    <xf numFmtId="0" fontId="32" fillId="0" borderId="0" xfId="2" applyFont="1" applyAlignment="1">
      <alignment horizontal="left" vertical="top" wrapText="1"/>
    </xf>
    <xf numFmtId="0" fontId="27" fillId="0" borderId="79" xfId="2" applyFont="1" applyBorder="1" applyAlignment="1">
      <alignment horizontal="left" vertical="center"/>
    </xf>
    <xf numFmtId="0" fontId="27" fillId="0" borderId="80" xfId="2" applyFont="1" applyBorder="1" applyAlignment="1">
      <alignment horizontal="left" vertical="center"/>
    </xf>
    <xf numFmtId="0" fontId="27" fillId="0" borderId="81" xfId="2" applyFont="1" applyBorder="1" applyAlignment="1">
      <alignment horizontal="left" vertical="center"/>
    </xf>
    <xf numFmtId="0" fontId="27" fillId="0" borderId="5" xfId="2" applyFont="1" applyBorder="1" applyAlignment="1">
      <alignment horizontal="center" vertical="top" wrapText="1"/>
    </xf>
    <xf numFmtId="0" fontId="27" fillId="0" borderId="3" xfId="2" applyFont="1" applyBorder="1" applyAlignment="1">
      <alignment horizontal="center" vertical="top" wrapText="1"/>
    </xf>
    <xf numFmtId="0" fontId="25" fillId="0" borderId="0" xfId="2" applyFont="1" applyAlignment="1">
      <alignment horizontal="center" vertical="center" wrapText="1"/>
    </xf>
    <xf numFmtId="0" fontId="25" fillId="0" borderId="9" xfId="2" applyFont="1" applyBorder="1" applyAlignment="1">
      <alignment horizontal="center" vertical="center" wrapText="1"/>
    </xf>
    <xf numFmtId="0" fontId="25" fillId="0" borderId="78" xfId="2" applyFont="1" applyBorder="1" applyAlignment="1">
      <alignment horizontal="left" vertical="top" wrapText="1"/>
    </xf>
    <xf numFmtId="0" fontId="25" fillId="0" borderId="143" xfId="2" applyFont="1" applyBorder="1" applyAlignment="1">
      <alignment horizontal="left" vertical="top" wrapText="1"/>
    </xf>
    <xf numFmtId="0" fontId="25" fillId="0" borderId="80" xfId="2" applyFont="1" applyBorder="1" applyAlignment="1">
      <alignment horizontal="left" vertical="top" wrapText="1"/>
    </xf>
    <xf numFmtId="0" fontId="25" fillId="0" borderId="144" xfId="2" applyFont="1" applyBorder="1" applyAlignment="1">
      <alignment horizontal="left" vertical="top" wrapText="1"/>
    </xf>
    <xf numFmtId="0" fontId="25" fillId="0" borderId="53" xfId="2" applyFont="1" applyBorder="1" applyAlignment="1">
      <alignment horizontal="left" vertical="top" wrapText="1"/>
    </xf>
    <xf numFmtId="0" fontId="25" fillId="0" borderId="4" xfId="2" applyFont="1" applyBorder="1" applyAlignment="1">
      <alignment horizontal="left" vertical="top" wrapText="1"/>
    </xf>
    <xf numFmtId="0" fontId="25" fillId="0" borderId="54" xfId="2" applyFont="1" applyBorder="1" applyAlignment="1">
      <alignment horizontal="left" vertical="top" wrapText="1"/>
    </xf>
    <xf numFmtId="0" fontId="27" fillId="0" borderId="44" xfId="2" applyFont="1" applyBorder="1" applyAlignment="1">
      <alignment horizontal="left" vertical="top"/>
    </xf>
    <xf numFmtId="0" fontId="27" fillId="0" borderId="23" xfId="2" applyFont="1" applyBorder="1" applyAlignment="1">
      <alignment horizontal="left" vertical="top"/>
    </xf>
    <xf numFmtId="0" fontId="27" fillId="0" borderId="45" xfId="2" applyFont="1" applyBorder="1" applyAlignment="1">
      <alignment horizontal="left" vertical="top"/>
    </xf>
    <xf numFmtId="0" fontId="27" fillId="0" borderId="42" xfId="2" applyFont="1" applyBorder="1" applyAlignment="1">
      <alignment horizontal="left" vertical="top"/>
    </xf>
    <xf numFmtId="0" fontId="27" fillId="0" borderId="0" xfId="2" applyFont="1" applyAlignment="1">
      <alignment horizontal="left" vertical="top"/>
    </xf>
    <xf numFmtId="0" fontId="27" fillId="0" borderId="43" xfId="2" applyFont="1" applyBorder="1" applyAlignment="1">
      <alignment horizontal="left" vertical="top"/>
    </xf>
    <xf numFmtId="0" fontId="27" fillId="0" borderId="53" xfId="2" applyFont="1" applyBorder="1" applyAlignment="1">
      <alignment horizontal="left" vertical="top"/>
    </xf>
    <xf numFmtId="0" fontId="27" fillId="0" borderId="4" xfId="2" applyFont="1" applyBorder="1" applyAlignment="1">
      <alignment horizontal="left" vertical="top"/>
    </xf>
    <xf numFmtId="0" fontId="27" fillId="0" borderId="54" xfId="2" applyFont="1" applyBorder="1" applyAlignment="1">
      <alignment horizontal="left" vertical="top"/>
    </xf>
    <xf numFmtId="0" fontId="4" fillId="0" borderId="14" xfId="2" applyFont="1" applyBorder="1" applyAlignment="1">
      <alignment horizontal="left" vertical="center" wrapText="1"/>
    </xf>
    <xf numFmtId="0" fontId="4" fillId="0" borderId="15" xfId="2" applyFont="1" applyBorder="1" applyAlignment="1">
      <alignment horizontal="left" vertical="center" wrapText="1"/>
    </xf>
    <xf numFmtId="0" fontId="4" fillId="0" borderId="21" xfId="2" applyFont="1" applyBorder="1" applyAlignment="1">
      <alignment horizontal="left" vertical="center" wrapText="1"/>
    </xf>
    <xf numFmtId="0" fontId="4" fillId="0" borderId="29" xfId="2" applyFont="1" applyBorder="1" applyAlignment="1">
      <alignment horizontal="left" vertical="center" wrapText="1"/>
    </xf>
    <xf numFmtId="0" fontId="27" fillId="0" borderId="53" xfId="2" applyFont="1" applyBorder="1" applyAlignment="1">
      <alignment horizontal="left" vertical="top" wrapText="1"/>
    </xf>
    <xf numFmtId="0" fontId="27" fillId="0" borderId="4" xfId="2" applyFont="1" applyBorder="1" applyAlignment="1">
      <alignment horizontal="left" vertical="top" wrapText="1"/>
    </xf>
    <xf numFmtId="0" fontId="27" fillId="0" borderId="54" xfId="2" applyFont="1" applyBorder="1" applyAlignment="1">
      <alignment horizontal="left" vertical="top" wrapText="1"/>
    </xf>
    <xf numFmtId="0" fontId="4" fillId="3" borderId="134" xfId="0" applyFont="1" applyFill="1" applyBorder="1" applyAlignment="1" applyProtection="1">
      <alignment horizontal="left" wrapText="1"/>
      <protection locked="0"/>
    </xf>
    <xf numFmtId="0" fontId="4" fillId="8" borderId="4" xfId="0" applyFont="1" applyFill="1" applyBorder="1" applyAlignment="1" applyProtection="1">
      <alignment horizontal="left" wrapText="1"/>
      <protection locked="0"/>
    </xf>
    <xf numFmtId="0" fontId="102" fillId="0" borderId="0" xfId="0" applyFont="1" applyAlignment="1">
      <alignment horizontal="center" vertical="center" wrapText="1"/>
    </xf>
    <xf numFmtId="0" fontId="102" fillId="0" borderId="0" xfId="0" applyFont="1" applyAlignment="1">
      <alignment horizontal="center" vertical="center"/>
    </xf>
    <xf numFmtId="0" fontId="101" fillId="0" borderId="0" xfId="0" applyFont="1" applyAlignment="1">
      <alignment horizontal="center"/>
    </xf>
    <xf numFmtId="164" fontId="36" fillId="15" borderId="19" xfId="0" applyNumberFormat="1" applyFont="1" applyFill="1" applyBorder="1" applyAlignment="1">
      <alignment horizontal="center" wrapText="1"/>
    </xf>
    <xf numFmtId="164" fontId="36" fillId="15" borderId="20" xfId="0" applyNumberFormat="1" applyFont="1" applyFill="1" applyBorder="1" applyAlignment="1">
      <alignment horizontal="center" wrapText="1"/>
    </xf>
    <xf numFmtId="0" fontId="0" fillId="15" borderId="14" xfId="0" applyFill="1" applyBorder="1" applyAlignment="1">
      <alignment horizontal="center" vertical="center" wrapText="1"/>
    </xf>
    <xf numFmtId="0" fontId="0" fillId="15" borderId="15" xfId="0" applyFill="1" applyBorder="1" applyAlignment="1">
      <alignment horizontal="center" vertical="center" wrapText="1"/>
    </xf>
    <xf numFmtId="0" fontId="0" fillId="15" borderId="21" xfId="0" applyFill="1" applyBorder="1" applyAlignment="1">
      <alignment horizontal="center" vertical="center" wrapText="1"/>
    </xf>
    <xf numFmtId="0" fontId="16" fillId="15" borderId="119" xfId="0" applyFont="1" applyFill="1" applyBorder="1" applyAlignment="1">
      <alignment horizontal="center" vertical="center" wrapText="1"/>
    </xf>
    <xf numFmtId="0" fontId="16" fillId="15" borderId="133" xfId="0" applyFont="1" applyFill="1" applyBorder="1" applyAlignment="1">
      <alignment horizontal="center" vertical="center" wrapText="1"/>
    </xf>
    <xf numFmtId="166" fontId="36" fillId="15" borderId="39" xfId="0" applyNumberFormat="1" applyFont="1" applyFill="1" applyBorder="1" applyAlignment="1">
      <alignment horizontal="right" vertical="center" wrapText="1"/>
    </xf>
    <xf numFmtId="166" fontId="36" fillId="15" borderId="40" xfId="0" applyNumberFormat="1" applyFont="1" applyFill="1" applyBorder="1" applyAlignment="1">
      <alignment horizontal="right" vertical="center" wrapText="1"/>
    </xf>
    <xf numFmtId="0" fontId="51" fillId="15" borderId="16" xfId="0" applyFont="1" applyFill="1" applyBorder="1" applyAlignment="1">
      <alignment horizontal="center" vertical="top" wrapText="1"/>
    </xf>
    <xf numFmtId="0" fontId="51" fillId="15" borderId="17" xfId="0" applyFont="1" applyFill="1" applyBorder="1" applyAlignment="1">
      <alignment horizontal="center" vertical="top" wrapText="1"/>
    </xf>
    <xf numFmtId="0" fontId="51" fillId="15" borderId="18" xfId="0" applyFont="1" applyFill="1" applyBorder="1" applyAlignment="1">
      <alignment horizontal="center" vertical="top" wrapText="1"/>
    </xf>
    <xf numFmtId="0" fontId="45" fillId="0" borderId="0" xfId="0" applyFont="1" applyAlignment="1">
      <alignment vertical="top" wrapText="1"/>
    </xf>
    <xf numFmtId="0" fontId="44" fillId="0" borderId="0" xfId="0" applyFont="1" applyAlignment="1">
      <alignment horizontal="left" vertical="top" wrapText="1" indent="1"/>
    </xf>
    <xf numFmtId="0" fontId="0" fillId="0" borderId="0" xfId="0" applyAlignment="1">
      <alignment horizontal="left" vertical="top" wrapText="1" indent="1"/>
    </xf>
    <xf numFmtId="0" fontId="43" fillId="0" borderId="0" xfId="0" applyFont="1" applyAlignment="1">
      <alignment horizontal="left" vertical="top" wrapText="1" indent="1"/>
    </xf>
    <xf numFmtId="0" fontId="36" fillId="15" borderId="4" xfId="0" applyFont="1" applyFill="1" applyBorder="1" applyAlignment="1">
      <alignment horizontal="left" wrapText="1" indent="1"/>
    </xf>
    <xf numFmtId="0" fontId="0" fillId="15" borderId="4" xfId="0" applyFill="1" applyBorder="1" applyAlignment="1">
      <alignment horizontal="left" wrapText="1" indent="1"/>
    </xf>
    <xf numFmtId="0" fontId="36" fillId="0" borderId="0" xfId="0" applyFont="1" applyAlignment="1">
      <alignment horizontal="right" wrapText="1"/>
    </xf>
    <xf numFmtId="0" fontId="36" fillId="0" borderId="16" xfId="0" applyFont="1" applyBorder="1" applyAlignment="1">
      <alignment horizontal="left" vertical="top" wrapText="1"/>
    </xf>
    <xf numFmtId="0" fontId="36" fillId="0" borderId="17" xfId="0" applyFont="1" applyBorder="1" applyAlignment="1">
      <alignment horizontal="left" vertical="top" wrapText="1"/>
    </xf>
    <xf numFmtId="0" fontId="36" fillId="0" borderId="18" xfId="0" applyFont="1" applyBorder="1" applyAlignment="1">
      <alignment horizontal="left" vertical="top" wrapText="1"/>
    </xf>
    <xf numFmtId="0" fontId="36" fillId="8" borderId="59" xfId="0" applyFont="1" applyFill="1" applyBorder="1" applyAlignment="1" applyProtection="1">
      <alignment horizontal="left" vertical="top" wrapText="1"/>
      <protection locked="0"/>
    </xf>
    <xf numFmtId="0" fontId="36" fillId="8" borderId="23" xfId="0" applyFont="1" applyFill="1" applyBorder="1" applyAlignment="1" applyProtection="1">
      <alignment horizontal="left" vertical="top" wrapText="1"/>
      <protection locked="0"/>
    </xf>
    <xf numFmtId="0" fontId="36" fillId="8" borderId="133" xfId="0" applyFont="1" applyFill="1" applyBorder="1" applyAlignment="1" applyProtection="1">
      <alignment horizontal="left" vertical="top" wrapText="1"/>
      <protection locked="0"/>
    </xf>
    <xf numFmtId="0" fontId="36" fillId="10" borderId="16" xfId="0" applyFont="1" applyFill="1" applyBorder="1" applyAlignment="1">
      <alignment horizontal="left" vertical="top" wrapText="1"/>
    </xf>
    <xf numFmtId="0" fontId="36" fillId="10" borderId="17" xfId="0" applyFont="1" applyFill="1" applyBorder="1" applyAlignment="1">
      <alignment horizontal="left" vertical="top" wrapText="1"/>
    </xf>
    <xf numFmtId="0" fontId="36" fillId="10" borderId="18" xfId="0" applyFont="1" applyFill="1" applyBorder="1" applyAlignment="1">
      <alignment horizontal="left" vertical="top" wrapText="1"/>
    </xf>
    <xf numFmtId="0" fontId="34" fillId="11" borderId="64" xfId="0" applyFont="1" applyFill="1" applyBorder="1" applyAlignment="1">
      <alignment horizontal="left" vertical="top" wrapText="1"/>
    </xf>
    <xf numFmtId="0" fontId="34" fillId="11" borderId="17" xfId="0" applyFont="1" applyFill="1" applyBorder="1" applyAlignment="1">
      <alignment horizontal="left" vertical="top" wrapText="1"/>
    </xf>
    <xf numFmtId="0" fontId="34" fillId="11" borderId="18" xfId="0" applyFont="1" applyFill="1" applyBorder="1" applyAlignment="1">
      <alignment horizontal="left" vertical="top" wrapText="1"/>
    </xf>
    <xf numFmtId="0" fontId="47" fillId="10" borderId="16" xfId="0" applyFont="1" applyFill="1" applyBorder="1" applyAlignment="1">
      <alignment horizontal="center" wrapText="1"/>
    </xf>
    <xf numFmtId="0" fontId="47" fillId="10" borderId="17" xfId="0" applyFont="1" applyFill="1" applyBorder="1" applyAlignment="1">
      <alignment horizontal="center" wrapText="1"/>
    </xf>
    <xf numFmtId="0" fontId="47" fillId="10" borderId="18" xfId="0" applyFont="1" applyFill="1" applyBorder="1" applyAlignment="1">
      <alignment horizontal="center" wrapText="1"/>
    </xf>
    <xf numFmtId="0" fontId="1" fillId="0" borderId="0" xfId="0" applyFont="1" applyAlignment="1">
      <alignment horizontal="left" vertical="top" wrapText="1" indent="19"/>
    </xf>
    <xf numFmtId="0" fontId="48" fillId="0" borderId="0" xfId="0" applyFont="1" applyAlignment="1">
      <alignment horizontal="left" vertical="top" wrapText="1" indent="19"/>
    </xf>
    <xf numFmtId="0" fontId="46" fillId="13" borderId="16" xfId="0" applyFont="1" applyFill="1" applyBorder="1" applyAlignment="1">
      <alignment horizontal="center" vertical="top" wrapText="1"/>
    </xf>
    <xf numFmtId="0" fontId="46" fillId="13" borderId="17" xfId="0" applyFont="1" applyFill="1" applyBorder="1" applyAlignment="1">
      <alignment horizontal="center" vertical="top" wrapText="1"/>
    </xf>
    <xf numFmtId="0" fontId="46" fillId="13" borderId="18" xfId="0" applyFont="1" applyFill="1" applyBorder="1" applyAlignment="1">
      <alignment horizontal="center" vertical="top" wrapText="1"/>
    </xf>
    <xf numFmtId="0" fontId="47" fillId="12" borderId="62" xfId="0" applyFont="1" applyFill="1" applyBorder="1" applyAlignment="1">
      <alignment horizontal="left" vertical="top" wrapText="1"/>
    </xf>
    <xf numFmtId="0" fontId="47" fillId="12" borderId="63" xfId="0" applyFont="1" applyFill="1" applyBorder="1" applyAlignment="1">
      <alignment horizontal="left" vertical="top" wrapText="1"/>
    </xf>
    <xf numFmtId="0" fontId="47" fillId="12" borderId="64" xfId="0" applyFont="1" applyFill="1" applyBorder="1" applyAlignment="1">
      <alignment horizontal="left" vertical="top" wrapText="1"/>
    </xf>
    <xf numFmtId="0" fontId="47" fillId="12" borderId="17" xfId="0" applyFont="1" applyFill="1" applyBorder="1" applyAlignment="1">
      <alignment horizontal="left" vertical="top" wrapText="1"/>
    </xf>
    <xf numFmtId="0" fontId="47" fillId="12" borderId="18" xfId="0" applyFont="1" applyFill="1" applyBorder="1" applyAlignment="1">
      <alignment horizontal="left" vertical="top" wrapText="1"/>
    </xf>
    <xf numFmtId="14" fontId="47" fillId="12" borderId="62" xfId="0" applyNumberFormat="1" applyFont="1" applyFill="1" applyBorder="1" applyAlignment="1">
      <alignment horizontal="left" vertical="top" wrapText="1"/>
    </xf>
    <xf numFmtId="14" fontId="47" fillId="12" borderId="63" xfId="0" applyNumberFormat="1" applyFont="1" applyFill="1" applyBorder="1" applyAlignment="1">
      <alignment horizontal="left" vertical="top" wrapText="1"/>
    </xf>
    <xf numFmtId="0" fontId="47" fillId="0" borderId="61" xfId="0" applyFont="1" applyBorder="1" applyAlignment="1">
      <alignment vertical="top" wrapText="1"/>
    </xf>
    <xf numFmtId="0" fontId="47" fillId="0" borderId="62" xfId="0" applyFont="1" applyBorder="1" applyAlignment="1">
      <alignment vertical="top" wrapText="1"/>
    </xf>
    <xf numFmtId="0" fontId="39" fillId="10" borderId="16" xfId="0" applyFont="1" applyFill="1" applyBorder="1" applyAlignment="1">
      <alignment horizontal="center" vertical="top" wrapText="1"/>
    </xf>
    <xf numFmtId="0" fontId="39" fillId="10" borderId="17" xfId="0" applyFont="1" applyFill="1" applyBorder="1" applyAlignment="1">
      <alignment horizontal="center" vertical="top" wrapText="1"/>
    </xf>
    <xf numFmtId="0" fontId="39" fillId="10" borderId="18" xfId="0" applyFont="1" applyFill="1" applyBorder="1" applyAlignment="1">
      <alignment horizontal="center" vertical="top" wrapText="1"/>
    </xf>
    <xf numFmtId="0" fontId="34" fillId="8" borderId="69" xfId="0" applyFont="1" applyFill="1" applyBorder="1" applyAlignment="1" applyProtection="1">
      <alignment horizontal="left" vertical="top" wrapText="1"/>
      <protection locked="0"/>
    </xf>
    <xf numFmtId="0" fontId="34" fillId="8" borderId="15" xfId="0" applyFont="1" applyFill="1" applyBorder="1" applyAlignment="1" applyProtection="1">
      <alignment horizontal="left" vertical="top" wrapText="1"/>
      <protection locked="0"/>
    </xf>
    <xf numFmtId="0" fontId="34" fillId="8" borderId="21" xfId="0" applyFont="1" applyFill="1" applyBorder="1" applyAlignment="1" applyProtection="1">
      <alignment horizontal="left" vertical="top" wrapText="1"/>
      <protection locked="0"/>
    </xf>
    <xf numFmtId="0" fontId="34" fillId="8" borderId="70" xfId="0" applyFont="1" applyFill="1" applyBorder="1" applyAlignment="1" applyProtection="1">
      <alignment horizontal="left" vertical="top" wrapText="1"/>
      <protection locked="0"/>
    </xf>
    <xf numFmtId="0" fontId="34" fillId="8" borderId="19" xfId="0" applyFont="1" applyFill="1" applyBorder="1" applyAlignment="1" applyProtection="1">
      <alignment horizontal="left" vertical="top" wrapText="1"/>
      <protection locked="0"/>
    </xf>
    <xf numFmtId="0" fontId="34" fillId="8" borderId="20" xfId="0" applyFont="1" applyFill="1" applyBorder="1" applyAlignment="1" applyProtection="1">
      <alignment horizontal="left" vertical="top" wrapText="1"/>
      <protection locked="0"/>
    </xf>
    <xf numFmtId="0" fontId="47" fillId="11" borderId="62" xfId="0" applyFont="1" applyFill="1" applyBorder="1" applyAlignment="1">
      <alignment horizontal="left" wrapText="1"/>
    </xf>
    <xf numFmtId="0" fontId="47" fillId="11" borderId="63" xfId="0" applyFont="1" applyFill="1" applyBorder="1" applyAlignment="1">
      <alignment horizontal="left" wrapText="1"/>
    </xf>
    <xf numFmtId="0" fontId="39" fillId="0" borderId="61" xfId="0" applyFont="1" applyBorder="1" applyAlignment="1">
      <alignment vertical="top" wrapText="1"/>
    </xf>
    <xf numFmtId="0" fontId="39" fillId="0" borderId="62" xfId="0" applyFont="1" applyBorder="1" applyAlignment="1">
      <alignment vertical="top" wrapText="1"/>
    </xf>
    <xf numFmtId="0" fontId="34" fillId="3" borderId="62" xfId="0" applyFont="1" applyFill="1" applyBorder="1" applyAlignment="1" applyProtection="1">
      <alignment horizontal="left" wrapText="1"/>
      <protection locked="0"/>
    </xf>
    <xf numFmtId="0" fontId="34" fillId="3" borderId="63" xfId="0" applyFont="1" applyFill="1" applyBorder="1" applyAlignment="1" applyProtection="1">
      <alignment horizontal="left" wrapText="1"/>
      <protection locked="0"/>
    </xf>
    <xf numFmtId="0" fontId="0" fillId="12" borderId="29" xfId="0" applyFill="1" applyBorder="1" applyAlignment="1">
      <alignment horizontal="left" wrapText="1"/>
    </xf>
    <xf numFmtId="0" fontId="39" fillId="11" borderId="62" xfId="0" applyFont="1" applyFill="1" applyBorder="1" applyAlignment="1">
      <alignment horizontal="left" wrapText="1"/>
    </xf>
    <xf numFmtId="0" fontId="46" fillId="13" borderId="19" xfId="0" applyFont="1" applyFill="1" applyBorder="1" applyAlignment="1">
      <alignment horizontal="center" vertical="top" wrapText="1"/>
    </xf>
    <xf numFmtId="0" fontId="47" fillId="3" borderId="62" xfId="0" applyFont="1" applyFill="1" applyBorder="1" applyAlignment="1" applyProtection="1">
      <alignment horizontal="left" wrapText="1"/>
      <protection locked="0"/>
    </xf>
    <xf numFmtId="0" fontId="47" fillId="3" borderId="63" xfId="0" applyFont="1" applyFill="1" applyBorder="1" applyAlignment="1" applyProtection="1">
      <alignment horizontal="left" wrapText="1"/>
      <protection locked="0"/>
    </xf>
    <xf numFmtId="0" fontId="34" fillId="3" borderId="66" xfId="0" applyFont="1" applyFill="1" applyBorder="1" applyAlignment="1" applyProtection="1">
      <alignment horizontal="left" wrapText="1"/>
      <protection locked="0"/>
    </xf>
    <xf numFmtId="0" fontId="34" fillId="3" borderId="67" xfId="0" applyFont="1" applyFill="1" applyBorder="1" applyAlignment="1" applyProtection="1">
      <alignment horizontal="left" wrapText="1"/>
      <protection locked="0"/>
    </xf>
    <xf numFmtId="0" fontId="39" fillId="0" borderId="75" xfId="0" applyFont="1" applyBorder="1" applyAlignment="1">
      <alignment horizontal="left" vertical="top" wrapText="1"/>
    </xf>
    <xf numFmtId="0" fontId="39" fillId="0" borderId="17" xfId="0" applyFont="1" applyBorder="1" applyAlignment="1">
      <alignment horizontal="left" vertical="top" wrapText="1"/>
    </xf>
    <xf numFmtId="0" fontId="39" fillId="0" borderId="135" xfId="0" applyFont="1" applyBorder="1" applyAlignment="1">
      <alignment horizontal="left" vertical="top" wrapText="1"/>
    </xf>
    <xf numFmtId="0" fontId="0" fillId="8" borderId="64" xfId="0" applyFill="1" applyBorder="1" applyAlignment="1" applyProtection="1">
      <alignment horizontal="left" vertical="top" wrapText="1"/>
      <protection locked="0"/>
    </xf>
    <xf numFmtId="0" fontId="0" fillId="8" borderId="17" xfId="0" applyFill="1" applyBorder="1" applyAlignment="1" applyProtection="1">
      <alignment horizontal="left" vertical="top" wrapText="1"/>
      <protection locked="0"/>
    </xf>
    <xf numFmtId="0" fontId="0" fillId="8" borderId="18" xfId="0" applyFill="1" applyBorder="1" applyAlignment="1" applyProtection="1">
      <alignment horizontal="left" vertical="top" wrapText="1"/>
      <protection locked="0"/>
    </xf>
    <xf numFmtId="0" fontId="53" fillId="7" borderId="39" xfId="2" applyFont="1" applyFill="1" applyBorder="1" applyAlignment="1">
      <alignment horizontal="center" vertical="center" wrapText="1"/>
    </xf>
    <xf numFmtId="0" fontId="53" fillId="7" borderId="41" xfId="2" applyFont="1" applyFill="1" applyBorder="1" applyAlignment="1">
      <alignment horizontal="center" vertical="center" wrapText="1"/>
    </xf>
    <xf numFmtId="0" fontId="53" fillId="7" borderId="16" xfId="2" applyFont="1" applyFill="1" applyBorder="1" applyAlignment="1">
      <alignment horizontal="center" vertical="center" wrapText="1"/>
    </xf>
    <xf numFmtId="0" fontId="53" fillId="7" borderId="17" xfId="2" applyFont="1" applyFill="1" applyBorder="1" applyAlignment="1">
      <alignment horizontal="center" vertical="center" wrapText="1"/>
    </xf>
    <xf numFmtId="0" fontId="53" fillId="7" borderId="18" xfId="2" applyFont="1" applyFill="1" applyBorder="1" applyAlignment="1">
      <alignment horizontal="center" vertical="center" wrapText="1"/>
    </xf>
    <xf numFmtId="0" fontId="53" fillId="7" borderId="71" xfId="2" applyFont="1" applyFill="1" applyBorder="1" applyAlignment="1">
      <alignment horizontal="center" vertical="center" wrapText="1"/>
    </xf>
    <xf numFmtId="14" fontId="39" fillId="11" borderId="62" xfId="0" applyNumberFormat="1" applyFont="1" applyFill="1" applyBorder="1" applyAlignment="1">
      <alignment horizontal="left" vertical="top" wrapText="1"/>
    </xf>
    <xf numFmtId="14" fontId="47" fillId="11" borderId="62" xfId="0" applyNumberFormat="1" applyFont="1" applyFill="1" applyBorder="1" applyAlignment="1">
      <alignment horizontal="left" vertical="top" wrapText="1"/>
    </xf>
    <xf numFmtId="14" fontId="47" fillId="11" borderId="63" xfId="0" applyNumberFormat="1" applyFont="1" applyFill="1" applyBorder="1" applyAlignment="1">
      <alignment horizontal="left" vertical="top" wrapText="1"/>
    </xf>
    <xf numFmtId="0" fontId="39" fillId="8" borderId="62" xfId="0" applyFont="1" applyFill="1" applyBorder="1" applyAlignment="1" applyProtection="1">
      <alignment horizontal="left" vertical="top" wrapText="1"/>
      <protection locked="0"/>
    </xf>
    <xf numFmtId="0" fontId="47" fillId="8" borderId="62" xfId="0" applyFont="1" applyFill="1" applyBorder="1" applyAlignment="1" applyProtection="1">
      <alignment horizontal="left" vertical="top" wrapText="1"/>
      <protection locked="0"/>
    </xf>
    <xf numFmtId="0" fontId="47" fillId="8" borderId="63" xfId="0" applyFont="1" applyFill="1" applyBorder="1" applyAlignment="1" applyProtection="1">
      <alignment horizontal="left" vertical="top" wrapText="1"/>
      <protection locked="0"/>
    </xf>
    <xf numFmtId="0" fontId="46" fillId="0" borderId="16" xfId="0" applyFont="1" applyBorder="1" applyAlignment="1">
      <alignment horizontal="center" vertical="top" wrapText="1"/>
    </xf>
    <xf numFmtId="0" fontId="46" fillId="0" borderId="17" xfId="0" applyFont="1" applyBorder="1" applyAlignment="1">
      <alignment horizontal="center" vertical="top" wrapText="1"/>
    </xf>
    <xf numFmtId="0" fontId="46" fillId="0" borderId="18" xfId="0" applyFont="1" applyBorder="1" applyAlignment="1">
      <alignment horizontal="center" vertical="top" wrapText="1"/>
    </xf>
    <xf numFmtId="0" fontId="46" fillId="0" borderId="14" xfId="0" applyFont="1" applyBorder="1" applyAlignment="1">
      <alignment horizontal="left" vertical="top" wrapText="1"/>
    </xf>
    <xf numFmtId="0" fontId="46" fillId="0" borderId="15" xfId="0" applyFont="1" applyBorder="1" applyAlignment="1">
      <alignment horizontal="left" vertical="top" wrapText="1"/>
    </xf>
    <xf numFmtId="0" fontId="41" fillId="14" borderId="0" xfId="0" applyFont="1" applyFill="1" applyAlignment="1">
      <alignment horizontal="center"/>
    </xf>
    <xf numFmtId="0" fontId="94" fillId="7" borderId="0" xfId="0" applyFont="1" applyFill="1" applyAlignment="1">
      <alignment horizontal="center"/>
    </xf>
    <xf numFmtId="0" fontId="34" fillId="7" borderId="0" xfId="0" applyFont="1" applyFill="1" applyAlignment="1">
      <alignment horizontal="center"/>
    </xf>
    <xf numFmtId="0" fontId="28" fillId="6" borderId="39" xfId="0" applyFont="1" applyFill="1" applyBorder="1" applyAlignment="1">
      <alignment horizontal="center"/>
    </xf>
    <xf numFmtId="0" fontId="28" fillId="6" borderId="40" xfId="0" applyFont="1" applyFill="1" applyBorder="1" applyAlignment="1">
      <alignment horizontal="center"/>
    </xf>
    <xf numFmtId="0" fontId="28" fillId="6" borderId="41" xfId="0" applyFont="1" applyFill="1" applyBorder="1" applyAlignment="1">
      <alignment horizontal="center"/>
    </xf>
  </cellXfs>
  <cellStyles count="4">
    <cellStyle name="Lien hypertexte" xfId="3" builtinId="8"/>
    <cellStyle name="Monétaire" xfId="1" builtinId="4"/>
    <cellStyle name="Normal" xfId="0" builtinId="0"/>
    <cellStyle name="Normal 2" xfId="2"/>
  </cellStyles>
  <dxfs count="35">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b/>
        <i val="0"/>
        <strike val="0"/>
        <condense val="0"/>
        <extend val="0"/>
        <outline val="0"/>
        <shadow val="0"/>
        <u val="none"/>
        <vertAlign val="baseline"/>
        <sz val="10"/>
        <color theme="1"/>
        <name val="Calibri"/>
        <scheme val="minor"/>
      </font>
    </dxf>
    <dxf>
      <font>
        <strike val="0"/>
        <outline val="0"/>
        <shadow val="0"/>
        <u val="none"/>
        <vertAlign val="baseline"/>
        <sz val="10"/>
        <name val="Calibri"/>
        <scheme val="minor"/>
      </font>
      <alignment horizontal="left" vertical="bottom" textRotation="0" wrapText="0" indent="0" justifyLastLine="0" shrinkToFit="0" readingOrder="0"/>
    </dxf>
    <dxf>
      <font>
        <strike val="0"/>
        <outline val="0"/>
        <shadow val="0"/>
        <u val="none"/>
        <vertAlign val="baseline"/>
        <sz val="10"/>
        <name val="Calibri"/>
        <scheme val="minor"/>
      </font>
      <alignment horizontal="left" vertical="bottom" textRotation="0" wrapText="0" indent="0" justifyLastLine="0" shrinkToFit="0" readingOrder="0"/>
    </dxf>
    <dxf>
      <font>
        <b/>
        <i val="0"/>
        <strike val="0"/>
        <condense val="0"/>
        <extend val="0"/>
        <outline val="0"/>
        <shadow val="0"/>
        <u val="none"/>
        <vertAlign val="baseline"/>
        <sz val="10"/>
        <color theme="1"/>
        <name val="Calibri"/>
        <scheme val="minor"/>
      </font>
    </dxf>
    <dxf>
      <font>
        <strike val="0"/>
        <outline val="0"/>
        <shadow val="0"/>
        <u val="none"/>
        <vertAlign val="baseline"/>
        <sz val="10"/>
        <name val="Calibri"/>
        <scheme val="minor"/>
      </font>
      <alignment horizontal="general" vertical="bottom" textRotation="0" wrapText="1" indent="0" justifyLastLine="0" shrinkToFit="0" readingOrder="0"/>
    </dxf>
    <dxf>
      <font>
        <strike val="0"/>
        <outline val="0"/>
        <shadow val="0"/>
        <u val="none"/>
        <vertAlign val="baseline"/>
        <sz val="10"/>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b/>
        <i val="0"/>
        <strike val="0"/>
        <condense val="0"/>
        <extend val="0"/>
        <outline val="0"/>
        <shadow val="0"/>
        <u val="none"/>
        <vertAlign val="baseline"/>
        <sz val="10"/>
        <color theme="1"/>
        <name val="Calibri"/>
        <scheme val="minor"/>
      </font>
    </dxf>
    <dxf>
      <font>
        <strike val="0"/>
        <outline val="0"/>
        <shadow val="0"/>
        <u val="none"/>
        <vertAlign val="baseline"/>
        <sz val="10"/>
        <name val="Calibri"/>
        <scheme val="minor"/>
      </font>
      <alignment horizontal="left" vertical="bottom" textRotation="0" wrapText="0" indent="0" justifyLastLine="0" shrinkToFit="0" readingOrder="0"/>
    </dxf>
    <dxf>
      <font>
        <strike val="0"/>
        <outline val="0"/>
        <shadow val="0"/>
        <u val="none"/>
        <vertAlign val="baseline"/>
        <sz val="10"/>
        <name val="Calibri"/>
        <scheme val="minor"/>
      </font>
      <alignment horizontal="left" vertical="bottom" textRotation="0" wrapText="0" indent="0" justifyLastLine="0" shrinkToFit="0" readingOrder="0"/>
    </dxf>
    <dxf>
      <font>
        <b/>
        <i val="0"/>
        <strike val="0"/>
        <condense val="0"/>
        <extend val="0"/>
        <outline val="0"/>
        <shadow val="0"/>
        <u val="none"/>
        <vertAlign val="baseline"/>
        <sz val="10"/>
        <color theme="1"/>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b/>
        <i val="0"/>
        <strike val="0"/>
        <condense val="0"/>
        <extend val="0"/>
        <outline val="0"/>
        <shadow val="0"/>
        <u val="none"/>
        <vertAlign val="baseline"/>
        <sz val="10"/>
        <color theme="1"/>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b/>
        <i val="0"/>
        <strike val="0"/>
        <condense val="0"/>
        <extend val="0"/>
        <outline val="0"/>
        <shadow val="0"/>
        <u val="none"/>
        <vertAlign val="baseline"/>
        <sz val="10"/>
        <color theme="1"/>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b/>
        <i val="0"/>
        <strike val="0"/>
        <condense val="0"/>
        <extend val="0"/>
        <outline val="0"/>
        <shadow val="0"/>
        <u val="none"/>
        <vertAlign val="baseline"/>
        <sz val="10"/>
        <color theme="1"/>
        <name val="Calibri"/>
        <scheme val="minor"/>
      </font>
    </dxf>
    <dxf>
      <border>
        <left style="thin">
          <color auto="1"/>
        </left>
        <right style="thin">
          <color auto="1"/>
        </right>
        <top style="thin">
          <color auto="1"/>
        </top>
        <bottom style="thin">
          <color auto="1"/>
        </bottom>
        <vertical/>
        <horizontal/>
      </border>
    </dxf>
    <dxf>
      <font>
        <color rgb="FFFF0000"/>
      </font>
      <fill>
        <patternFill>
          <bgColor theme="2" tint="-0.24994659260841701"/>
        </patternFill>
      </fill>
    </dxf>
    <dxf>
      <font>
        <color theme="0"/>
      </font>
      <fill>
        <patternFill>
          <fgColor auto="1"/>
          <bgColor theme="1" tint="0.24994659260841701"/>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2F2F2"/>
      <color rgb="FFFFCC00"/>
      <color rgb="FFFF99FF"/>
      <color rgb="FFD9E1F2"/>
      <color rgb="FF808080"/>
      <color rgb="FF2BC942"/>
      <color rgb="FF66CCFF"/>
      <color rgb="FF66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9526</xdr:colOff>
      <xdr:row>9</xdr:row>
      <xdr:rowOff>12191</xdr:rowOff>
    </xdr:from>
    <xdr:ext cx="7632000" cy="45719"/>
    <xdr:sp macro="" textlink="">
      <xdr:nvSpPr>
        <xdr:cNvPr id="2" name="Shape 3">
          <a:extLst>
            <a:ext uri="{FF2B5EF4-FFF2-40B4-BE49-F238E27FC236}">
              <a16:creationId xmlns:a16="http://schemas.microsoft.com/office/drawing/2014/main" id="{AF84AEC5-804B-4279-953D-DACF2B02B9C0}"/>
            </a:ext>
          </a:extLst>
        </xdr:cNvPr>
        <xdr:cNvSpPr/>
      </xdr:nvSpPr>
      <xdr:spPr>
        <a:xfrm>
          <a:off x="133351" y="7441691"/>
          <a:ext cx="7632000" cy="45719"/>
        </a:xfrm>
        <a:custGeom>
          <a:avLst/>
          <a:gdLst/>
          <a:ahLst/>
          <a:cxnLst/>
          <a:rect l="0" t="0" r="0" b="0"/>
          <a:pathLst>
            <a:path w="6912609" h="27940">
              <a:moveTo>
                <a:pt x="6912609" y="0"/>
              </a:moveTo>
              <a:lnTo>
                <a:pt x="0" y="0"/>
              </a:lnTo>
              <a:lnTo>
                <a:pt x="0" y="27432"/>
              </a:lnTo>
              <a:lnTo>
                <a:pt x="6912609" y="27432"/>
              </a:lnTo>
              <a:lnTo>
                <a:pt x="6912609" y="0"/>
              </a:lnTo>
              <a:close/>
            </a:path>
          </a:pathLst>
        </a:custGeom>
        <a:solidFill>
          <a:srgbClr val="44536A"/>
        </a:solidFill>
      </xdr:spPr>
    </xdr:sp>
    <xdr:clientData/>
  </xdr:oneCellAnchor>
  <xdr:oneCellAnchor>
    <xdr:from>
      <xdr:col>1</xdr:col>
      <xdr:colOff>6351</xdr:colOff>
      <xdr:row>6</xdr:row>
      <xdr:rowOff>1066291</xdr:rowOff>
    </xdr:from>
    <xdr:ext cx="7632000" cy="45719"/>
    <xdr:sp macro="" textlink="">
      <xdr:nvSpPr>
        <xdr:cNvPr id="3" name="Shape 3">
          <a:extLst>
            <a:ext uri="{FF2B5EF4-FFF2-40B4-BE49-F238E27FC236}">
              <a16:creationId xmlns:a16="http://schemas.microsoft.com/office/drawing/2014/main" id="{E6696D1A-749D-4E3A-A5B6-88621009DE86}"/>
            </a:ext>
          </a:extLst>
        </xdr:cNvPr>
        <xdr:cNvSpPr/>
      </xdr:nvSpPr>
      <xdr:spPr>
        <a:xfrm>
          <a:off x="130176" y="4361941"/>
          <a:ext cx="7632000" cy="45719"/>
        </a:xfrm>
        <a:custGeom>
          <a:avLst/>
          <a:gdLst/>
          <a:ahLst/>
          <a:cxnLst/>
          <a:rect l="0" t="0" r="0" b="0"/>
          <a:pathLst>
            <a:path w="6912609" h="27940">
              <a:moveTo>
                <a:pt x="6912609" y="0"/>
              </a:moveTo>
              <a:lnTo>
                <a:pt x="0" y="0"/>
              </a:lnTo>
              <a:lnTo>
                <a:pt x="0" y="27432"/>
              </a:lnTo>
              <a:lnTo>
                <a:pt x="6912609" y="27432"/>
              </a:lnTo>
              <a:lnTo>
                <a:pt x="6912609" y="0"/>
              </a:lnTo>
              <a:close/>
            </a:path>
          </a:pathLst>
        </a:custGeom>
        <a:solidFill>
          <a:srgbClr val="44536A"/>
        </a:solidFill>
      </xdr:spPr>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10584</xdr:colOff>
      <xdr:row>1</xdr:row>
      <xdr:rowOff>64557</xdr:rowOff>
    </xdr:from>
    <xdr:to>
      <xdr:col>11</xdr:col>
      <xdr:colOff>669924</xdr:colOff>
      <xdr:row>5</xdr:row>
      <xdr:rowOff>129887</xdr:rowOff>
    </xdr:to>
    <xdr:sp macro="" textlink="">
      <xdr:nvSpPr>
        <xdr:cNvPr id="2" name="Zone de texte 3">
          <a:extLst>
            <a:ext uri="{FF2B5EF4-FFF2-40B4-BE49-F238E27FC236}">
              <a16:creationId xmlns:a16="http://schemas.microsoft.com/office/drawing/2014/main" id="{81546B9F-595E-4EBD-967D-CD64870A07F9}"/>
            </a:ext>
          </a:extLst>
        </xdr:cNvPr>
        <xdr:cNvSpPr txBox="1">
          <a:spLocks/>
        </xdr:cNvSpPr>
      </xdr:nvSpPr>
      <xdr:spPr>
        <a:xfrm>
          <a:off x="253039" y="255057"/>
          <a:ext cx="8184090" cy="84464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fr-CA" sz="2000" b="1">
              <a:solidFill>
                <a:sysClr val="windowText" lastClr="000000"/>
              </a:solidFill>
              <a:effectLst/>
              <a:latin typeface="Arial Black" panose="020B0A04020102020204" pitchFamily="34" charset="0"/>
              <a:ea typeface="Times New Roman" panose="02020603050405020304" pitchFamily="18" charset="0"/>
              <a:cs typeface="Times New Roman" panose="02020603050405020304" pitchFamily="18" charset="0"/>
            </a:rPr>
            <a:t>Grille de services</a:t>
          </a:r>
        </a:p>
        <a:p>
          <a:pPr algn="ctr">
            <a:lnSpc>
              <a:spcPts val="1400"/>
            </a:lnSpc>
          </a:pPr>
          <a:r>
            <a:rPr lang="fr-CA" sz="1200" b="1">
              <a:solidFill>
                <a:sysClr val="windowText" lastClr="000000"/>
              </a:solidFill>
              <a:effectLst/>
              <a:latin typeface="Arial Black" panose="020B0A04020102020204" pitchFamily="34" charset="0"/>
              <a:ea typeface="Times New Roman" panose="02020603050405020304" pitchFamily="18" charset="0"/>
              <a:cs typeface="Times New Roman" panose="02020603050405020304" pitchFamily="18" charset="0"/>
            </a:rPr>
            <a:t>Programme d’allocation personnalisée pour soutenir la perte d’autonomie des résidents vivant en RPA</a:t>
          </a:r>
          <a:endParaRPr lang="fr-CA" sz="1400">
            <a:solidFill>
              <a:sysClr val="windowText" lastClr="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2</xdr:col>
      <xdr:colOff>178088</xdr:colOff>
      <xdr:row>7</xdr:row>
      <xdr:rowOff>76770</xdr:rowOff>
    </xdr:from>
    <xdr:to>
      <xdr:col>2</xdr:col>
      <xdr:colOff>180397</xdr:colOff>
      <xdr:row>8</xdr:row>
      <xdr:rowOff>822270</xdr:rowOff>
    </xdr:to>
    <xdr:cxnSp macro="">
      <xdr:nvCxnSpPr>
        <xdr:cNvPr id="3" name="Connecteur droit avec flèche 2">
          <a:extLst>
            <a:ext uri="{FF2B5EF4-FFF2-40B4-BE49-F238E27FC236}">
              <a16:creationId xmlns:a16="http://schemas.microsoft.com/office/drawing/2014/main" id="{6DC2761F-1DBB-49F5-9C1E-4036F225310B}"/>
            </a:ext>
          </a:extLst>
        </xdr:cNvPr>
        <xdr:cNvCxnSpPr/>
      </xdr:nvCxnSpPr>
      <xdr:spPr>
        <a:xfrm>
          <a:off x="282863" y="1381695"/>
          <a:ext cx="2309" cy="936000"/>
        </a:xfrm>
        <a:prstGeom prst="straightConnector1">
          <a:avLst/>
        </a:prstGeom>
        <a:ln w="38100">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134793</xdr:colOff>
      <xdr:row>8</xdr:row>
      <xdr:rowOff>591417</xdr:rowOff>
    </xdr:from>
    <xdr:to>
      <xdr:col>5</xdr:col>
      <xdr:colOff>134793</xdr:colOff>
      <xdr:row>8</xdr:row>
      <xdr:rowOff>807894</xdr:rowOff>
    </xdr:to>
    <xdr:cxnSp macro="">
      <xdr:nvCxnSpPr>
        <xdr:cNvPr id="4" name="Connecteur droit avec flèche 3">
          <a:extLst>
            <a:ext uri="{FF2B5EF4-FFF2-40B4-BE49-F238E27FC236}">
              <a16:creationId xmlns:a16="http://schemas.microsoft.com/office/drawing/2014/main" id="{CFE444E4-3FAD-4013-B02E-98B8C5A15AA4}"/>
            </a:ext>
          </a:extLst>
        </xdr:cNvPr>
        <xdr:cNvCxnSpPr/>
      </xdr:nvCxnSpPr>
      <xdr:spPr>
        <a:xfrm>
          <a:off x="2544618" y="2086842"/>
          <a:ext cx="0" cy="216477"/>
        </a:xfrm>
        <a:prstGeom prst="straightConnector1">
          <a:avLst/>
        </a:prstGeom>
        <a:ln w="28575">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131329</xdr:colOff>
      <xdr:row>8</xdr:row>
      <xdr:rowOff>636156</xdr:rowOff>
    </xdr:from>
    <xdr:to>
      <xdr:col>6</xdr:col>
      <xdr:colOff>2397701</xdr:colOff>
      <xdr:row>8</xdr:row>
      <xdr:rowOff>863601</xdr:rowOff>
    </xdr:to>
    <xdr:sp macro="" textlink="">
      <xdr:nvSpPr>
        <xdr:cNvPr id="5" name="Zone de texte 3">
          <a:extLst>
            <a:ext uri="{FF2B5EF4-FFF2-40B4-BE49-F238E27FC236}">
              <a16:creationId xmlns:a16="http://schemas.microsoft.com/office/drawing/2014/main" id="{DC94F7CF-FB14-42F2-8024-25557A38DDD8}"/>
            </a:ext>
          </a:extLst>
        </xdr:cNvPr>
        <xdr:cNvSpPr txBox="1">
          <a:spLocks/>
        </xdr:cNvSpPr>
      </xdr:nvSpPr>
      <xdr:spPr>
        <a:xfrm>
          <a:off x="2541154" y="2131581"/>
          <a:ext cx="2504497" cy="22744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fr-CA" sz="900" b="1">
              <a:solidFill>
                <a:srgbClr val="FFFF00"/>
              </a:solidFill>
              <a:effectLst/>
              <a:latin typeface="Arial" panose="020B0604020202020204" pitchFamily="34" charset="0"/>
              <a:ea typeface="Times New Roman" panose="02020603050405020304" pitchFamily="18" charset="0"/>
              <a:cs typeface="Times New Roman" panose="02020603050405020304" pitchFamily="18" charset="0"/>
            </a:rPr>
            <a:t>Inscrire un X dans les cases appropriées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208194</xdr:colOff>
      <xdr:row>0</xdr:row>
      <xdr:rowOff>480967</xdr:rowOff>
    </xdr:to>
    <xdr:pic>
      <xdr:nvPicPr>
        <xdr:cNvPr id="5146" name="image1.jpeg">
          <a:extLst>
            <a:ext uri="{FF2B5EF4-FFF2-40B4-BE49-F238E27FC236}">
              <a16:creationId xmlns:a16="http://schemas.microsoft.com/office/drawing/2014/main" id="{00000000-0008-0000-0300-00001A1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57943" cy="489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239486</xdr:colOff>
      <xdr:row>139</xdr:row>
      <xdr:rowOff>0</xdr:rowOff>
    </xdr:from>
    <xdr:ext cx="2478283" cy="0"/>
    <xdr:sp macro="" textlink="">
      <xdr:nvSpPr>
        <xdr:cNvPr id="2" name="Shape 5">
          <a:extLst>
            <a:ext uri="{FF2B5EF4-FFF2-40B4-BE49-F238E27FC236}">
              <a16:creationId xmlns:a16="http://schemas.microsoft.com/office/drawing/2014/main" id="{1967BC72-856A-4DB3-A124-004AF2D17BAC}"/>
            </a:ext>
          </a:extLst>
        </xdr:cNvPr>
        <xdr:cNvSpPr>
          <a:spLocks/>
        </xdr:cNvSpPr>
      </xdr:nvSpPr>
      <xdr:spPr bwMode="auto">
        <a:xfrm>
          <a:off x="1458686" y="33204150"/>
          <a:ext cx="2476166" cy="0"/>
        </a:xfrm>
        <a:custGeom>
          <a:avLst/>
          <a:gdLst>
            <a:gd name="T0" fmla="*/ 0 w 2396490"/>
            <a:gd name="T1" fmla="*/ 2623318 w 2396490"/>
            <a:gd name="T2" fmla="*/ 0 60000 65536"/>
            <a:gd name="T3" fmla="*/ 0 60000 65536"/>
            <a:gd name="T4" fmla="*/ 0 w 2396490"/>
            <a:gd name="T5" fmla="*/ 2396490 w 2396490"/>
          </a:gdLst>
          <a:ahLst/>
          <a:cxnLst>
            <a:cxn ang="T2">
              <a:pos x="T0" y="0"/>
            </a:cxn>
            <a:cxn ang="T3">
              <a:pos x="T1" y="0"/>
            </a:cxn>
          </a:cxnLst>
          <a:rect l="T4" t="0" r="T5" b="0"/>
          <a:pathLst>
            <a:path w="2396490">
              <a:moveTo>
                <a:pt x="0" y="0"/>
              </a:moveTo>
              <a:lnTo>
                <a:pt x="2396362" y="0"/>
              </a:lnTo>
            </a:path>
          </a:pathLst>
        </a:custGeom>
        <a:noFill/>
        <a:ln w="609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oneCellAnchor>
</xdr:wsDr>
</file>

<file path=xl/drawings/drawing4.xml><?xml version="1.0" encoding="utf-8"?>
<xdr:wsDr xmlns:xdr="http://schemas.openxmlformats.org/drawingml/2006/spreadsheetDrawing" xmlns:a="http://schemas.openxmlformats.org/drawingml/2006/main">
  <xdr:twoCellAnchor>
    <xdr:from>
      <xdr:col>28</xdr:col>
      <xdr:colOff>349250</xdr:colOff>
      <xdr:row>19</xdr:row>
      <xdr:rowOff>69850</xdr:rowOff>
    </xdr:from>
    <xdr:to>
      <xdr:col>29</xdr:col>
      <xdr:colOff>152400</xdr:colOff>
      <xdr:row>19</xdr:row>
      <xdr:rowOff>349250</xdr:rowOff>
    </xdr:to>
    <xdr:sp macro="" textlink="">
      <xdr:nvSpPr>
        <xdr:cNvPr id="3" name="Organigramme : Extraire 2">
          <a:extLst>
            <a:ext uri="{FF2B5EF4-FFF2-40B4-BE49-F238E27FC236}">
              <a16:creationId xmlns:a16="http://schemas.microsoft.com/office/drawing/2014/main" id="{00000000-0008-0000-0400-000003000000}"/>
            </a:ext>
          </a:extLst>
        </xdr:cNvPr>
        <xdr:cNvSpPr/>
      </xdr:nvSpPr>
      <xdr:spPr>
        <a:xfrm>
          <a:off x="13233400" y="4660900"/>
          <a:ext cx="361950" cy="279400"/>
        </a:xfrm>
        <a:prstGeom prst="flowChartExtra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p>
      </xdr:txBody>
    </xdr:sp>
    <xdr:clientData/>
  </xdr:twoCellAnchor>
  <xdr:oneCellAnchor>
    <xdr:from>
      <xdr:col>1</xdr:col>
      <xdr:colOff>0</xdr:colOff>
      <xdr:row>0</xdr:row>
      <xdr:rowOff>0</xdr:rowOff>
    </xdr:from>
    <xdr:ext cx="1563347" cy="585712"/>
    <xdr:pic>
      <xdr:nvPicPr>
        <xdr:cNvPr id="6" name="image1.jpeg">
          <a:extLst>
            <a:ext uri="{FF2B5EF4-FFF2-40B4-BE49-F238E27FC236}">
              <a16:creationId xmlns:a16="http://schemas.microsoft.com/office/drawing/2014/main" id="{2E65D853-A94C-46FB-A799-AAFA10F876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8800" y="0"/>
          <a:ext cx="1563347" cy="585712"/>
        </a:xfrm>
        <a:prstGeom prst="rect">
          <a:avLst/>
        </a:prstGeom>
      </xdr:spPr>
    </xdr:pic>
    <xdr:clientData/>
  </xdr:oneCellAnchor>
</xdr:wsDr>
</file>

<file path=xl/tables/table1.xml><?xml version="1.0" encoding="utf-8"?>
<table xmlns="http://schemas.openxmlformats.org/spreadsheetml/2006/main" id="3" name="Tableau3" displayName="Tableau3" ref="B10:B28" totalsRowShown="0" headerRowDxfId="29" dataDxfId="28">
  <autoFilter ref="B10:B28"/>
  <tableColumns count="1">
    <tableColumn id="1" name="Adresse établissement" dataDxfId="27"/>
  </tableColumns>
  <tableStyleInfo name="TableStyleMedium2" showFirstColumn="0" showLastColumn="0" showRowStripes="1" showColumnStripes="0"/>
</table>
</file>

<file path=xl/tables/table2.xml><?xml version="1.0" encoding="utf-8"?>
<table xmlns="http://schemas.openxmlformats.org/spreadsheetml/2006/main" id="4" name="Tableau4" displayName="Tableau4" ref="D10:D28" totalsRowShown="0" headerRowDxfId="26" dataDxfId="25">
  <autoFilter ref="D10:D28"/>
  <tableColumns count="1">
    <tableColumn id="1" name="Profil I-CLSC" dataDxfId="24"/>
  </tableColumns>
  <tableStyleInfo name="TableStyleMedium2" showFirstColumn="0" showLastColumn="0" showRowStripes="1" showColumnStripes="0"/>
</table>
</file>

<file path=xl/tables/table3.xml><?xml version="1.0" encoding="utf-8"?>
<table xmlns="http://schemas.openxmlformats.org/spreadsheetml/2006/main" id="5" name="Tableau5" displayName="Tableau5" ref="F10:F28" totalsRowShown="0" headerRowDxfId="23" dataDxfId="22">
  <autoFilter ref="F10:F28"/>
  <tableColumns count="1">
    <tableColumn id="1" name="Sortie NSA/FRA" dataDxfId="21"/>
  </tableColumns>
  <tableStyleInfo name="TableStyleMedium2" showFirstColumn="0" showLastColumn="0" showRowStripes="1" showColumnStripes="0"/>
</table>
</file>

<file path=xl/tables/table4.xml><?xml version="1.0" encoding="utf-8"?>
<table xmlns="http://schemas.openxmlformats.org/spreadsheetml/2006/main" id="6" name="Tableau6" displayName="Tableau6" ref="H10:H28" totalsRowShown="0" headerRowDxfId="20" dataDxfId="19">
  <autoFilter ref="H10:H28"/>
  <tableColumns count="1">
    <tableColumn id="1" name="Profil ISO-SMAF" dataDxfId="18"/>
  </tableColumns>
  <tableStyleInfo name="TableStyleMedium2" showFirstColumn="0" showLastColumn="0" showRowStripes="1" showColumnStripes="0"/>
</table>
</file>

<file path=xl/tables/table5.xml><?xml version="1.0" encoding="utf-8"?>
<table xmlns="http://schemas.openxmlformats.org/spreadsheetml/2006/main" id="7" name="Tableau7" displayName="Tableau7" ref="B31:B38" totalsRowShown="0" headerRowDxfId="17" dataDxfId="16">
  <autoFilter ref="B31:B38"/>
  <tableColumns count="1">
    <tableColumn id="1" name="Objectif de la demande" dataDxfId="15"/>
  </tableColumns>
  <tableStyleInfo name="TableStyleMedium2" showFirstColumn="0" showLastColumn="0" showRowStripes="1" showColumnStripes="0"/>
</table>
</file>

<file path=xl/tables/table6.xml><?xml version="1.0" encoding="utf-8"?>
<table xmlns="http://schemas.openxmlformats.org/spreadsheetml/2006/main" id="9" name="Tableau9" displayName="Tableau9" ref="B41:B69" totalsRowShown="0" headerRowDxfId="14" dataDxfId="13">
  <autoFilter ref="B41:B69"/>
  <sortState ref="B42:B69">
    <sortCondition ref="B41:B69"/>
  </sortState>
  <tableColumns count="1">
    <tableColumn id="1" name="Actes" dataDxfId="12"/>
  </tableColumns>
  <tableStyleInfo name="TableStyleMedium2" showFirstColumn="0" showLastColumn="0" showRowStripes="1" showColumnStripes="0"/>
</table>
</file>

<file path=xl/tables/table7.xml><?xml version="1.0" encoding="utf-8"?>
<table xmlns="http://schemas.openxmlformats.org/spreadsheetml/2006/main" id="10" name="Tableau10" displayName="Tableau10" ref="B71:B84" totalsRowShown="0" headerRowDxfId="11" dataDxfId="10">
  <autoFilter ref="B71:B84"/>
  <tableColumns count="1">
    <tableColumn id="1" name="Répétition" dataDxfId="9"/>
  </tableColumns>
  <tableStyleInfo name="TableStyleMedium2" showFirstColumn="0" showLastColumn="0" showRowStripes="1" showColumnStripes="0"/>
</table>
</file>

<file path=xl/tables/table8.xml><?xml version="1.0" encoding="utf-8"?>
<table xmlns="http://schemas.openxmlformats.org/spreadsheetml/2006/main" id="11" name="Tableau11" displayName="Tableau11" ref="B86:B90" totalsRowShown="0" headerRowDxfId="8" dataDxfId="7">
  <autoFilter ref="B86:B90"/>
  <tableColumns count="1">
    <tableColumn id="1" name="Récurrence" dataDxfId="6"/>
  </tableColumns>
  <tableStyleInfo name="TableStyleMedium2" showFirstColumn="0" showLastColumn="0" showRowStripes="1" showColumnStripes="0"/>
</table>
</file>

<file path=xl/tables/table9.xml><?xml version="1.0" encoding="utf-8"?>
<table xmlns="http://schemas.openxmlformats.org/spreadsheetml/2006/main" id="1" name="Tableau1" displayName="Tableau1" ref="J10:J28" totalsRowShown="0" headerRowDxfId="5" dataDxfId="4">
  <autoFilter ref="J10:J28"/>
  <tableColumns count="1">
    <tableColumn id="1" name="CLSC" dataDxfId="3"/>
  </tableColumns>
  <tableStyleInfo name="TableStyleMedium2" showFirstColumn="0" showLastColumn="0" showRowStripes="1" showColumnStripes="0"/>
</table>
</file>

<file path=xl/tables/table10.xml><?xml version="1.0" encoding="utf-8"?>
<table xmlns="http://schemas.openxmlformats.org/spreadsheetml/2006/main" id="2" name="Tableau13" displayName="Tableau13" ref="M10:M12" totalsRowShown="0" headerRowDxfId="2" dataDxfId="1">
  <autoFilter ref="M10:M12"/>
  <tableColumns count="1">
    <tableColumn id="1" name="Taux nuel" dataDxfId="0"/>
  </tableColumns>
  <tableStyleInfo name="TableStyleMedium2" showFirstColumn="0" showLastColumn="0" showRowStripes="1" showColumnStripes="0"/>
</table>
</file>

<file path=xl/tables/table11.xml><?xml version="1.0" encoding="utf-8"?>
<table xmlns="http://schemas.openxmlformats.org/spreadsheetml/2006/main" id="8" name="Tableau8" displayName="Tableau8" ref="B10:B19" totalsRowShown="0">
  <autoFilter ref="B10:B19"/>
  <tableColumns count="1">
    <tableColumn id="1" name="Service"/>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E8B9AB8-BA9B-4A61-9A02-4E9F42DD74A8}">
  <we:reference id="wa200009404" version="1.0.0.8" store="en-US" storeType="OMEX"/>
  <we:alternateReferences>
    <we:reference id="wa200009404" version="1.0.0.8" store="en-US" storeType="OMEX"/>
  </we:alternateReferences>
  <we:properties>
    <we:property name="claude.fileId" value="&quot;19b3550b-e1de-4c74-969a-e775da0a74ea&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6.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rgb="FFFFC000"/>
  </sheetPr>
  <dimension ref="B1:Q100"/>
  <sheetViews>
    <sheetView showGridLines="0" topLeftCell="A17" zoomScaleNormal="100" workbookViewId="0">
      <selection activeCell="W7" sqref="W7"/>
    </sheetView>
  </sheetViews>
  <sheetFormatPr baseColWidth="10" defaultColWidth="8.453125" defaultRowHeight="14.5"/>
  <cols>
    <col min="1" max="1" width="1.81640625" style="67" customWidth="1"/>
    <col min="2" max="2" width="0.81640625" style="67" customWidth="1"/>
    <col min="3" max="3" width="3" style="67" customWidth="1"/>
    <col min="4" max="4" width="30.81640625" style="67" customWidth="1"/>
    <col min="5" max="5" width="2" style="67" customWidth="1"/>
    <col min="6" max="6" width="30.81640625" style="67" customWidth="1"/>
    <col min="7" max="7" width="1.1796875" style="67" customWidth="1"/>
    <col min="8" max="8" width="2" style="67" customWidth="1"/>
    <col min="9" max="9" width="1.54296875" style="67" customWidth="1"/>
    <col min="10" max="10" width="6.1796875" style="67" customWidth="1"/>
    <col min="11" max="11" width="10.453125" style="67" customWidth="1"/>
    <col min="12" max="13" width="1.1796875" style="67" customWidth="1"/>
    <col min="14" max="14" width="5.1796875" style="67" customWidth="1"/>
    <col min="15" max="15" width="12.81640625" style="67" customWidth="1"/>
    <col min="16" max="16" width="2" style="67" customWidth="1"/>
    <col min="17" max="17" width="3" style="67" customWidth="1"/>
    <col min="18" max="16384" width="8.453125" style="67"/>
  </cols>
  <sheetData>
    <row r="1" spans="2:17" ht="11.5" customHeight="1">
      <c r="B1" s="238"/>
      <c r="C1" s="238"/>
      <c r="D1" s="238"/>
      <c r="E1" s="238"/>
      <c r="F1" s="238"/>
      <c r="G1" s="238"/>
      <c r="H1" s="238"/>
      <c r="I1" s="238"/>
      <c r="J1" s="238"/>
      <c r="K1" s="238"/>
      <c r="L1" s="238"/>
      <c r="M1" s="238"/>
      <c r="N1" s="238"/>
      <c r="O1" s="238"/>
      <c r="P1" s="238"/>
      <c r="Q1" s="238"/>
    </row>
    <row r="2" spans="2:17" ht="66" customHeight="1">
      <c r="B2" s="239" t="s">
        <v>160</v>
      </c>
      <c r="C2" s="240"/>
      <c r="D2" s="240"/>
      <c r="E2" s="240"/>
      <c r="F2" s="240"/>
      <c r="G2" s="240"/>
      <c r="H2" s="240"/>
      <c r="I2" s="240"/>
      <c r="J2" s="240"/>
      <c r="K2" s="240"/>
      <c r="L2" s="240"/>
      <c r="M2" s="240"/>
      <c r="N2" s="240"/>
      <c r="O2" s="240"/>
      <c r="P2" s="240"/>
      <c r="Q2" s="241"/>
    </row>
    <row r="3" spans="2:17" s="74" customFormat="1" ht="58" customHeight="1">
      <c r="B3" s="242" t="s">
        <v>382</v>
      </c>
      <c r="C3" s="242"/>
      <c r="D3" s="242"/>
      <c r="E3" s="242"/>
      <c r="F3" s="242"/>
      <c r="G3" s="242"/>
      <c r="H3" s="242"/>
      <c r="I3" s="242"/>
      <c r="J3" s="242"/>
      <c r="K3" s="242"/>
      <c r="L3" s="242"/>
      <c r="M3" s="242"/>
      <c r="N3" s="242"/>
      <c r="O3" s="242"/>
      <c r="P3" s="242"/>
      <c r="Q3" s="242"/>
    </row>
    <row r="4" spans="2:17" ht="41.5" customHeight="1">
      <c r="B4" s="232" t="s">
        <v>161</v>
      </c>
      <c r="C4" s="232"/>
      <c r="D4" s="232"/>
      <c r="E4" s="232"/>
      <c r="F4" s="232"/>
      <c r="G4" s="232"/>
      <c r="H4" s="232"/>
      <c r="I4" s="232"/>
      <c r="J4" s="232"/>
      <c r="K4" s="232"/>
      <c r="L4" s="232"/>
      <c r="M4" s="232"/>
      <c r="N4" s="232"/>
      <c r="O4" s="232"/>
      <c r="P4" s="232"/>
      <c r="Q4" s="232"/>
    </row>
    <row r="5" spans="2:17" ht="42.65" customHeight="1">
      <c r="B5" s="232" t="s">
        <v>162</v>
      </c>
      <c r="C5" s="232"/>
      <c r="D5" s="232"/>
      <c r="E5" s="232"/>
      <c r="F5" s="232"/>
      <c r="G5" s="232"/>
      <c r="H5" s="232"/>
      <c r="I5" s="232"/>
      <c r="J5" s="232"/>
      <c r="K5" s="232"/>
      <c r="L5" s="232"/>
      <c r="M5" s="232"/>
      <c r="N5" s="232"/>
      <c r="O5" s="232"/>
      <c r="P5" s="232"/>
      <c r="Q5" s="232"/>
    </row>
    <row r="6" spans="2:17" ht="41.5" customHeight="1">
      <c r="B6" s="232" t="s">
        <v>163</v>
      </c>
      <c r="C6" s="232"/>
      <c r="D6" s="232"/>
      <c r="E6" s="232"/>
      <c r="F6" s="232"/>
      <c r="G6" s="232"/>
      <c r="H6" s="232"/>
      <c r="I6" s="232"/>
      <c r="J6" s="232"/>
      <c r="K6" s="232"/>
      <c r="L6" s="232"/>
      <c r="M6" s="232"/>
      <c r="N6" s="232"/>
      <c r="O6" s="232"/>
      <c r="P6" s="232"/>
      <c r="Q6" s="232"/>
    </row>
    <row r="7" spans="2:17" ht="84" customHeight="1">
      <c r="B7" s="232" t="s">
        <v>164</v>
      </c>
      <c r="C7" s="232"/>
      <c r="D7" s="232"/>
      <c r="E7" s="232"/>
      <c r="F7" s="232"/>
      <c r="G7" s="232"/>
      <c r="H7" s="232"/>
      <c r="I7" s="232"/>
      <c r="J7" s="232"/>
      <c r="K7" s="232"/>
      <c r="L7" s="232"/>
      <c r="M7" s="232"/>
      <c r="N7" s="232"/>
      <c r="O7" s="232"/>
      <c r="P7" s="232"/>
      <c r="Q7" s="232"/>
    </row>
    <row r="8" spans="2:17" s="75" customFormat="1" ht="28.5" customHeight="1">
      <c r="B8" s="233" t="s">
        <v>165</v>
      </c>
      <c r="C8" s="233"/>
      <c r="D8" s="233"/>
      <c r="E8" s="233"/>
      <c r="F8" s="233"/>
      <c r="G8" s="233"/>
      <c r="H8" s="233"/>
      <c r="I8" s="233"/>
      <c r="J8" s="233"/>
      <c r="K8" s="233"/>
      <c r="L8" s="233"/>
      <c r="M8" s="233"/>
      <c r="N8" s="233"/>
      <c r="O8" s="233"/>
      <c r="P8" s="233"/>
      <c r="Q8" s="233"/>
    </row>
    <row r="9" spans="2:17" s="75" customFormat="1" ht="213" customHeight="1">
      <c r="B9" s="234" t="s">
        <v>412</v>
      </c>
      <c r="C9" s="234"/>
      <c r="D9" s="234"/>
      <c r="E9" s="234"/>
      <c r="F9" s="234"/>
      <c r="G9" s="234"/>
      <c r="H9" s="234"/>
      <c r="I9" s="234"/>
      <c r="J9" s="234"/>
      <c r="K9" s="234"/>
      <c r="L9" s="234"/>
      <c r="M9" s="234"/>
      <c r="N9" s="234"/>
      <c r="O9" s="234"/>
      <c r="P9" s="234"/>
      <c r="Q9" s="234"/>
    </row>
    <row r="10" spans="2:17" ht="262" customHeight="1">
      <c r="B10" s="235" t="s">
        <v>383</v>
      </c>
      <c r="C10" s="235"/>
      <c r="D10" s="235"/>
      <c r="E10" s="235"/>
      <c r="F10" s="235"/>
      <c r="G10" s="235"/>
      <c r="H10" s="235"/>
      <c r="I10" s="235"/>
      <c r="J10" s="235"/>
      <c r="K10" s="235"/>
      <c r="L10" s="235"/>
      <c r="M10" s="235"/>
      <c r="N10" s="235"/>
      <c r="O10" s="235"/>
      <c r="P10" s="235"/>
      <c r="Q10" s="235"/>
    </row>
    <row r="11" spans="2:17" ht="28.5" customHeight="1">
      <c r="B11" s="236" t="s">
        <v>166</v>
      </c>
      <c r="C11" s="237"/>
      <c r="D11" s="237"/>
      <c r="E11" s="237"/>
      <c r="F11" s="237"/>
      <c r="G11" s="237"/>
      <c r="H11" s="237"/>
      <c r="I11" s="237"/>
      <c r="J11" s="237"/>
      <c r="K11" s="237"/>
      <c r="L11" s="237"/>
      <c r="M11" s="237"/>
      <c r="N11" s="237"/>
      <c r="O11" s="237"/>
      <c r="P11" s="237"/>
      <c r="Q11" s="237"/>
    </row>
    <row r="12" spans="2:17" ht="36" customHeight="1">
      <c r="B12" s="243" t="s">
        <v>167</v>
      </c>
      <c r="C12" s="244"/>
      <c r="D12" s="244"/>
      <c r="E12" s="244"/>
      <c r="F12" s="244"/>
      <c r="G12" s="244"/>
      <c r="H12" s="244"/>
      <c r="I12" s="244"/>
      <c r="J12" s="244"/>
      <c r="K12" s="245" t="s">
        <v>0</v>
      </c>
      <c r="L12" s="246"/>
      <c r="M12" s="246"/>
      <c r="N12" s="247"/>
      <c r="O12" s="248" t="s">
        <v>168</v>
      </c>
      <c r="P12" s="249"/>
      <c r="Q12" s="250"/>
    </row>
    <row r="13" spans="2:17" ht="6" customHeight="1">
      <c r="B13" s="251"/>
      <c r="C13" s="252"/>
      <c r="D13" s="252"/>
      <c r="E13" s="252"/>
      <c r="F13" s="252"/>
      <c r="G13" s="252"/>
      <c r="H13" s="252"/>
      <c r="I13" s="252"/>
      <c r="J13" s="252"/>
      <c r="K13" s="252"/>
      <c r="L13" s="252"/>
      <c r="M13" s="252"/>
      <c r="N13" s="252"/>
      <c r="O13" s="252"/>
      <c r="P13" s="252"/>
      <c r="Q13" s="253"/>
    </row>
    <row r="14" spans="2:17" ht="35.15" customHeight="1">
      <c r="B14" s="254" t="s">
        <v>169</v>
      </c>
      <c r="C14" s="255"/>
      <c r="D14" s="255"/>
      <c r="E14" s="255"/>
      <c r="F14" s="255"/>
      <c r="G14" s="255"/>
      <c r="H14" s="255"/>
      <c r="I14" s="255"/>
      <c r="J14" s="255"/>
      <c r="K14" s="255"/>
      <c r="L14" s="255"/>
      <c r="M14" s="255"/>
      <c r="N14" s="255"/>
      <c r="O14" s="255"/>
      <c r="P14" s="255"/>
      <c r="Q14" s="256"/>
    </row>
    <row r="15" spans="2:17" ht="155.5" customHeight="1">
      <c r="B15" s="257" t="s">
        <v>384</v>
      </c>
      <c r="C15" s="258"/>
      <c r="D15" s="258"/>
      <c r="E15" s="258"/>
      <c r="F15" s="258"/>
      <c r="G15" s="258"/>
      <c r="H15" s="258"/>
      <c r="I15" s="258"/>
      <c r="J15" s="259"/>
      <c r="K15" s="260" t="s">
        <v>170</v>
      </c>
      <c r="L15" s="261"/>
      <c r="M15" s="261"/>
      <c r="N15" s="262"/>
      <c r="O15" s="266" t="s">
        <v>171</v>
      </c>
      <c r="P15" s="267"/>
      <c r="Q15" s="268"/>
    </row>
    <row r="16" spans="2:17" ht="40" customHeight="1">
      <c r="B16" s="272" t="s">
        <v>172</v>
      </c>
      <c r="C16" s="273"/>
      <c r="D16" s="273"/>
      <c r="E16" s="273"/>
      <c r="F16" s="273"/>
      <c r="G16" s="273"/>
      <c r="H16" s="273"/>
      <c r="I16" s="273"/>
      <c r="J16" s="274"/>
      <c r="K16" s="263"/>
      <c r="L16" s="264"/>
      <c r="M16" s="264"/>
      <c r="N16" s="265"/>
      <c r="O16" s="269"/>
      <c r="P16" s="270"/>
      <c r="Q16" s="271"/>
    </row>
    <row r="17" spans="2:17" ht="188.5" customHeight="1">
      <c r="B17" s="257" t="s">
        <v>385</v>
      </c>
      <c r="C17" s="258"/>
      <c r="D17" s="258"/>
      <c r="E17" s="258"/>
      <c r="F17" s="258"/>
      <c r="G17" s="258"/>
      <c r="H17" s="258"/>
      <c r="I17" s="258"/>
      <c r="J17" s="259"/>
      <c r="K17" s="266" t="s">
        <v>54</v>
      </c>
      <c r="L17" s="293"/>
      <c r="M17" s="293"/>
      <c r="N17" s="294"/>
      <c r="O17" s="298" t="s">
        <v>171</v>
      </c>
      <c r="P17" s="299"/>
      <c r="Q17" s="300"/>
    </row>
    <row r="18" spans="2:17" ht="40" customHeight="1">
      <c r="B18" s="304" t="s">
        <v>172</v>
      </c>
      <c r="C18" s="305"/>
      <c r="D18" s="305"/>
      <c r="E18" s="305"/>
      <c r="F18" s="305"/>
      <c r="G18" s="305"/>
      <c r="H18" s="305"/>
      <c r="I18" s="305"/>
      <c r="J18" s="306"/>
      <c r="K18" s="295"/>
      <c r="L18" s="296"/>
      <c r="M18" s="296"/>
      <c r="N18" s="297"/>
      <c r="O18" s="301"/>
      <c r="P18" s="302"/>
      <c r="Q18" s="303"/>
    </row>
    <row r="19" spans="2:17" ht="52.5" customHeight="1">
      <c r="B19" s="237" t="s">
        <v>173</v>
      </c>
      <c r="C19" s="237"/>
      <c r="D19" s="237"/>
      <c r="E19" s="237"/>
      <c r="F19" s="237"/>
      <c r="G19" s="237"/>
      <c r="H19" s="237"/>
      <c r="I19" s="237"/>
      <c r="J19" s="237"/>
      <c r="K19" s="237"/>
      <c r="L19" s="237"/>
      <c r="M19" s="237"/>
      <c r="N19" s="237"/>
      <c r="O19" s="237"/>
      <c r="P19" s="237"/>
      <c r="Q19" s="237"/>
    </row>
    <row r="20" spans="2:17" ht="33.65" customHeight="1">
      <c r="B20" s="243" t="s">
        <v>167</v>
      </c>
      <c r="C20" s="244"/>
      <c r="D20" s="244"/>
      <c r="E20" s="244"/>
      <c r="F20" s="244"/>
      <c r="G20" s="244"/>
      <c r="H20" s="244"/>
      <c r="I20" s="307"/>
      <c r="J20" s="308" t="s">
        <v>174</v>
      </c>
      <c r="K20" s="309"/>
      <c r="L20" s="309"/>
      <c r="M20" s="310"/>
      <c r="N20" s="311" t="s">
        <v>175</v>
      </c>
      <c r="O20" s="312"/>
      <c r="P20" s="312"/>
      <c r="Q20" s="313"/>
    </row>
    <row r="21" spans="2:17" ht="313.5" customHeight="1">
      <c r="B21" s="275" t="s">
        <v>386</v>
      </c>
      <c r="C21" s="276"/>
      <c r="D21" s="276"/>
      <c r="E21" s="276"/>
      <c r="F21" s="276"/>
      <c r="G21" s="276"/>
      <c r="H21" s="276"/>
      <c r="I21" s="277"/>
      <c r="J21" s="260" t="s">
        <v>176</v>
      </c>
      <c r="K21" s="261"/>
      <c r="L21" s="261"/>
      <c r="M21" s="262"/>
      <c r="N21" s="281" t="s">
        <v>177</v>
      </c>
      <c r="O21" s="282"/>
      <c r="P21" s="282"/>
      <c r="Q21" s="283"/>
    </row>
    <row r="22" spans="2:17" ht="47.15" customHeight="1">
      <c r="B22" s="287" t="s">
        <v>178</v>
      </c>
      <c r="C22" s="288"/>
      <c r="D22" s="288"/>
      <c r="E22" s="288"/>
      <c r="F22" s="288"/>
      <c r="G22" s="288"/>
      <c r="H22" s="288"/>
      <c r="I22" s="289"/>
      <c r="J22" s="278"/>
      <c r="K22" s="279"/>
      <c r="L22" s="279"/>
      <c r="M22" s="280"/>
      <c r="N22" s="284"/>
      <c r="O22" s="285"/>
      <c r="P22" s="285"/>
      <c r="Q22" s="286"/>
    </row>
    <row r="23" spans="2:17" s="76" customFormat="1" ht="34.5" customHeight="1">
      <c r="B23" s="243" t="s">
        <v>167</v>
      </c>
      <c r="C23" s="244"/>
      <c r="D23" s="244"/>
      <c r="E23" s="244"/>
      <c r="F23" s="244"/>
      <c r="G23" s="244"/>
      <c r="H23" s="244"/>
      <c r="I23" s="290"/>
      <c r="J23" s="291" t="s">
        <v>174</v>
      </c>
      <c r="K23" s="244"/>
      <c r="L23" s="244"/>
      <c r="M23" s="290"/>
      <c r="N23" s="291" t="s">
        <v>175</v>
      </c>
      <c r="O23" s="244"/>
      <c r="P23" s="244"/>
      <c r="Q23" s="292"/>
    </row>
    <row r="24" spans="2:17" ht="341.15" customHeight="1">
      <c r="B24" s="275" t="s">
        <v>387</v>
      </c>
      <c r="C24" s="276"/>
      <c r="D24" s="276"/>
      <c r="E24" s="276"/>
      <c r="F24" s="276"/>
      <c r="G24" s="276"/>
      <c r="H24" s="276"/>
      <c r="I24" s="277"/>
      <c r="J24" s="260" t="s">
        <v>179</v>
      </c>
      <c r="K24" s="261"/>
      <c r="L24" s="261"/>
      <c r="M24" s="262"/>
      <c r="N24" s="281" t="s">
        <v>180</v>
      </c>
      <c r="O24" s="282"/>
      <c r="P24" s="282"/>
      <c r="Q24" s="283"/>
    </row>
    <row r="25" spans="2:17" ht="65.150000000000006" customHeight="1">
      <c r="B25" s="287" t="s">
        <v>181</v>
      </c>
      <c r="C25" s="288"/>
      <c r="D25" s="288"/>
      <c r="E25" s="288"/>
      <c r="F25" s="288"/>
      <c r="G25" s="288"/>
      <c r="H25" s="288"/>
      <c r="I25" s="289"/>
      <c r="J25" s="278"/>
      <c r="K25" s="279"/>
      <c r="L25" s="279"/>
      <c r="M25" s="280"/>
      <c r="N25" s="284"/>
      <c r="O25" s="285"/>
      <c r="P25" s="285"/>
      <c r="Q25" s="286"/>
    </row>
    <row r="26" spans="2:17" s="76" customFormat="1" ht="34.5" customHeight="1">
      <c r="B26" s="243" t="s">
        <v>167</v>
      </c>
      <c r="C26" s="244"/>
      <c r="D26" s="244"/>
      <c r="E26" s="244"/>
      <c r="F26" s="244"/>
      <c r="G26" s="244"/>
      <c r="H26" s="244"/>
      <c r="I26" s="290"/>
      <c r="J26" s="291" t="s">
        <v>174</v>
      </c>
      <c r="K26" s="244"/>
      <c r="L26" s="244"/>
      <c r="M26" s="290"/>
      <c r="N26" s="291" t="s">
        <v>175</v>
      </c>
      <c r="O26" s="244"/>
      <c r="P26" s="244"/>
      <c r="Q26" s="292"/>
    </row>
    <row r="27" spans="2:17" ht="133" customHeight="1">
      <c r="B27" s="314" t="s">
        <v>182</v>
      </c>
      <c r="C27" s="315"/>
      <c r="D27" s="315"/>
      <c r="E27" s="315"/>
      <c r="F27" s="315"/>
      <c r="G27" s="315"/>
      <c r="H27" s="315"/>
      <c r="I27" s="316"/>
      <c r="J27" s="260" t="s">
        <v>183</v>
      </c>
      <c r="K27" s="261"/>
      <c r="L27" s="261"/>
      <c r="M27" s="262"/>
      <c r="N27" s="317" t="s">
        <v>184</v>
      </c>
      <c r="O27" s="299"/>
      <c r="P27" s="299"/>
      <c r="Q27" s="300"/>
    </row>
    <row r="28" spans="2:17" ht="239.5" customHeight="1">
      <c r="B28" s="287" t="s">
        <v>185</v>
      </c>
      <c r="C28" s="288"/>
      <c r="D28" s="288"/>
      <c r="E28" s="288"/>
      <c r="F28" s="288"/>
      <c r="G28" s="288"/>
      <c r="H28" s="288"/>
      <c r="I28" s="289"/>
      <c r="J28" s="278"/>
      <c r="K28" s="279"/>
      <c r="L28" s="279"/>
      <c r="M28" s="280"/>
      <c r="N28" s="301"/>
      <c r="O28" s="302"/>
      <c r="P28" s="302"/>
      <c r="Q28" s="303"/>
    </row>
    <row r="29" spans="2:17" ht="52.5" customHeight="1">
      <c r="B29" s="237" t="s">
        <v>186</v>
      </c>
      <c r="C29" s="237"/>
      <c r="D29" s="237"/>
      <c r="E29" s="237"/>
      <c r="F29" s="237"/>
      <c r="G29" s="237"/>
      <c r="H29" s="237"/>
      <c r="I29" s="237"/>
      <c r="J29" s="237"/>
      <c r="K29" s="237"/>
      <c r="L29" s="237"/>
      <c r="M29" s="237"/>
      <c r="N29" s="237"/>
      <c r="O29" s="237"/>
      <c r="P29" s="237"/>
      <c r="Q29" s="237"/>
    </row>
    <row r="30" spans="2:17" s="76" customFormat="1" ht="31.5" customHeight="1">
      <c r="B30" s="243" t="s">
        <v>167</v>
      </c>
      <c r="C30" s="244"/>
      <c r="D30" s="244"/>
      <c r="E30" s="244"/>
      <c r="F30" s="244"/>
      <c r="G30" s="244"/>
      <c r="H30" s="244"/>
      <c r="I30" s="290"/>
      <c r="J30" s="291" t="s">
        <v>174</v>
      </c>
      <c r="K30" s="244"/>
      <c r="L30" s="244"/>
      <c r="M30" s="290"/>
      <c r="N30" s="291" t="s">
        <v>175</v>
      </c>
      <c r="O30" s="244"/>
      <c r="P30" s="244"/>
      <c r="Q30" s="292"/>
    </row>
    <row r="31" spans="2:17" ht="95.15" customHeight="1">
      <c r="B31" s="318" t="s">
        <v>187</v>
      </c>
      <c r="C31" s="282"/>
      <c r="D31" s="282"/>
      <c r="E31" s="282"/>
      <c r="F31" s="282"/>
      <c r="G31" s="282"/>
      <c r="H31" s="282"/>
      <c r="I31" s="319"/>
      <c r="J31" s="260" t="s">
        <v>188</v>
      </c>
      <c r="K31" s="261"/>
      <c r="L31" s="261"/>
      <c r="M31" s="262"/>
      <c r="N31" s="317" t="s">
        <v>189</v>
      </c>
      <c r="O31" s="299"/>
      <c r="P31" s="299"/>
      <c r="Q31" s="300"/>
    </row>
    <row r="32" spans="2:17" ht="23.15" customHeight="1">
      <c r="B32" s="326"/>
      <c r="C32" s="327"/>
      <c r="D32" s="328" t="s">
        <v>190</v>
      </c>
      <c r="E32" s="329"/>
      <c r="F32" s="328" t="s">
        <v>191</v>
      </c>
      <c r="G32" s="329"/>
      <c r="H32" s="330"/>
      <c r="I32" s="327"/>
      <c r="J32" s="320"/>
      <c r="K32" s="321"/>
      <c r="L32" s="321"/>
      <c r="M32" s="322"/>
      <c r="N32" s="323"/>
      <c r="O32" s="324"/>
      <c r="P32" s="324"/>
      <c r="Q32" s="325"/>
    </row>
    <row r="33" spans="2:17" ht="24" customHeight="1">
      <c r="B33" s="326"/>
      <c r="C33" s="327"/>
      <c r="D33" s="328" t="s">
        <v>192</v>
      </c>
      <c r="E33" s="329"/>
      <c r="F33" s="328" t="s">
        <v>192</v>
      </c>
      <c r="G33" s="329"/>
      <c r="H33" s="330"/>
      <c r="I33" s="327"/>
      <c r="J33" s="320"/>
      <c r="K33" s="321"/>
      <c r="L33" s="321"/>
      <c r="M33" s="322"/>
      <c r="N33" s="323"/>
      <c r="O33" s="324"/>
      <c r="P33" s="324"/>
      <c r="Q33" s="325"/>
    </row>
    <row r="34" spans="2:17" ht="23.15" customHeight="1">
      <c r="B34" s="326"/>
      <c r="C34" s="327"/>
      <c r="D34" s="328" t="s">
        <v>193</v>
      </c>
      <c r="E34" s="329"/>
      <c r="F34" s="328" t="s">
        <v>194</v>
      </c>
      <c r="G34" s="329"/>
      <c r="H34" s="330"/>
      <c r="I34" s="327"/>
      <c r="J34" s="320"/>
      <c r="K34" s="321"/>
      <c r="L34" s="321"/>
      <c r="M34" s="322"/>
      <c r="N34" s="323"/>
      <c r="O34" s="324"/>
      <c r="P34" s="324"/>
      <c r="Q34" s="325"/>
    </row>
    <row r="35" spans="2:17" ht="37" customHeight="1">
      <c r="B35" s="326"/>
      <c r="C35" s="327"/>
      <c r="D35" s="328" t="s">
        <v>195</v>
      </c>
      <c r="E35" s="329"/>
      <c r="F35" s="328" t="s">
        <v>196</v>
      </c>
      <c r="G35" s="329"/>
      <c r="H35" s="330"/>
      <c r="I35" s="327"/>
      <c r="J35" s="320"/>
      <c r="K35" s="321"/>
      <c r="L35" s="321"/>
      <c r="M35" s="322"/>
      <c r="N35" s="323"/>
      <c r="O35" s="324"/>
      <c r="P35" s="324"/>
      <c r="Q35" s="325"/>
    </row>
    <row r="36" spans="2:17" ht="37" customHeight="1">
      <c r="B36" s="326"/>
      <c r="C36" s="327"/>
      <c r="D36" s="328" t="s">
        <v>197</v>
      </c>
      <c r="E36" s="329"/>
      <c r="F36" s="328" t="s">
        <v>198</v>
      </c>
      <c r="G36" s="329"/>
      <c r="H36" s="330"/>
      <c r="I36" s="327"/>
      <c r="J36" s="320"/>
      <c r="K36" s="321"/>
      <c r="L36" s="321"/>
      <c r="M36" s="322"/>
      <c r="N36" s="323"/>
      <c r="O36" s="324"/>
      <c r="P36" s="324"/>
      <c r="Q36" s="325"/>
    </row>
    <row r="37" spans="2:17" ht="23.15" customHeight="1">
      <c r="B37" s="326"/>
      <c r="C37" s="327"/>
      <c r="D37" s="328" t="s">
        <v>199</v>
      </c>
      <c r="E37" s="329"/>
      <c r="F37" s="328" t="s">
        <v>200</v>
      </c>
      <c r="G37" s="329"/>
      <c r="H37" s="330"/>
      <c r="I37" s="327"/>
      <c r="J37" s="320"/>
      <c r="K37" s="321"/>
      <c r="L37" s="321"/>
      <c r="M37" s="322"/>
      <c r="N37" s="323"/>
      <c r="O37" s="324"/>
      <c r="P37" s="324"/>
      <c r="Q37" s="325"/>
    </row>
    <row r="38" spans="2:17" s="74" customFormat="1" ht="98.5" customHeight="1">
      <c r="B38" s="336" t="s">
        <v>388</v>
      </c>
      <c r="C38" s="337"/>
      <c r="D38" s="337"/>
      <c r="E38" s="337"/>
      <c r="F38" s="337"/>
      <c r="G38" s="337"/>
      <c r="H38" s="337"/>
      <c r="I38" s="338"/>
      <c r="J38" s="320"/>
      <c r="K38" s="321"/>
      <c r="L38" s="321"/>
      <c r="M38" s="322"/>
      <c r="N38" s="323"/>
      <c r="O38" s="324"/>
      <c r="P38" s="324"/>
      <c r="Q38" s="325"/>
    </row>
    <row r="39" spans="2:17" ht="160.5" customHeight="1">
      <c r="B39" s="339" t="s">
        <v>201</v>
      </c>
      <c r="C39" s="340"/>
      <c r="D39" s="340"/>
      <c r="E39" s="340"/>
      <c r="F39" s="340"/>
      <c r="G39" s="340"/>
      <c r="H39" s="340"/>
      <c r="I39" s="341"/>
      <c r="J39" s="278"/>
      <c r="K39" s="279"/>
      <c r="L39" s="279"/>
      <c r="M39" s="280"/>
      <c r="N39" s="301"/>
      <c r="O39" s="302"/>
      <c r="P39" s="302"/>
      <c r="Q39" s="303"/>
    </row>
    <row r="40" spans="2:17" s="74" customFormat="1" ht="29.15" customHeight="1">
      <c r="B40" s="342" t="s">
        <v>167</v>
      </c>
      <c r="C40" s="343"/>
      <c r="D40" s="343"/>
      <c r="E40" s="343"/>
      <c r="F40" s="343"/>
      <c r="G40" s="343"/>
      <c r="H40" s="343"/>
      <c r="I40" s="344"/>
      <c r="J40" s="345" t="s">
        <v>174</v>
      </c>
      <c r="K40" s="346"/>
      <c r="L40" s="346"/>
      <c r="M40" s="347"/>
      <c r="N40" s="345" t="s">
        <v>175</v>
      </c>
      <c r="O40" s="346"/>
      <c r="P40" s="346"/>
      <c r="Q40" s="348"/>
    </row>
    <row r="41" spans="2:17" ht="66" customHeight="1">
      <c r="B41" s="318" t="s">
        <v>202</v>
      </c>
      <c r="C41" s="282"/>
      <c r="D41" s="282"/>
      <c r="E41" s="282"/>
      <c r="F41" s="282"/>
      <c r="G41" s="282"/>
      <c r="H41" s="282"/>
      <c r="I41" s="319"/>
      <c r="J41" s="349" t="s">
        <v>203</v>
      </c>
      <c r="K41" s="350"/>
      <c r="L41" s="350"/>
      <c r="M41" s="351"/>
      <c r="N41" s="317" t="s">
        <v>204</v>
      </c>
      <c r="O41" s="299"/>
      <c r="P41" s="299"/>
      <c r="Q41" s="300"/>
    </row>
    <row r="42" spans="2:17" ht="36" customHeight="1">
      <c r="B42" s="361"/>
      <c r="C42" s="328" t="s">
        <v>205</v>
      </c>
      <c r="D42" s="329"/>
      <c r="E42" s="389" t="s">
        <v>206</v>
      </c>
      <c r="F42" s="331"/>
      <c r="G42" s="329"/>
      <c r="H42" s="330"/>
      <c r="I42" s="327"/>
      <c r="J42" s="352"/>
      <c r="K42" s="353"/>
      <c r="L42" s="353"/>
      <c r="M42" s="354"/>
      <c r="N42" s="323"/>
      <c r="O42" s="324"/>
      <c r="P42" s="324"/>
      <c r="Q42" s="325"/>
    </row>
    <row r="43" spans="2:17" ht="37" customHeight="1">
      <c r="B43" s="361"/>
      <c r="C43" s="328" t="s">
        <v>207</v>
      </c>
      <c r="D43" s="329"/>
      <c r="E43" s="328" t="s">
        <v>208</v>
      </c>
      <c r="F43" s="331"/>
      <c r="G43" s="329"/>
      <c r="H43" s="330"/>
      <c r="I43" s="327"/>
      <c r="J43" s="352"/>
      <c r="K43" s="353"/>
      <c r="L43" s="353"/>
      <c r="M43" s="354"/>
      <c r="N43" s="323"/>
      <c r="O43" s="324"/>
      <c r="P43" s="324"/>
      <c r="Q43" s="325"/>
    </row>
    <row r="44" spans="2:17" ht="36" customHeight="1">
      <c r="B44" s="361"/>
      <c r="C44" s="332"/>
      <c r="D44" s="333"/>
      <c r="E44" s="328" t="s">
        <v>209</v>
      </c>
      <c r="F44" s="331"/>
      <c r="G44" s="329"/>
      <c r="H44" s="330"/>
      <c r="I44" s="327"/>
      <c r="J44" s="352"/>
      <c r="K44" s="353"/>
      <c r="L44" s="353"/>
      <c r="M44" s="354"/>
      <c r="N44" s="323"/>
      <c r="O44" s="324"/>
      <c r="P44" s="324"/>
      <c r="Q44" s="325"/>
    </row>
    <row r="45" spans="2:17" ht="23.15" customHeight="1">
      <c r="B45" s="361"/>
      <c r="C45" s="334"/>
      <c r="D45" s="335"/>
      <c r="E45" s="328" t="s">
        <v>210</v>
      </c>
      <c r="F45" s="331"/>
      <c r="G45" s="329"/>
      <c r="H45" s="330"/>
      <c r="I45" s="327"/>
      <c r="J45" s="352"/>
      <c r="K45" s="353"/>
      <c r="L45" s="353"/>
      <c r="M45" s="354"/>
      <c r="N45" s="323"/>
      <c r="O45" s="324"/>
      <c r="P45" s="324"/>
      <c r="Q45" s="325"/>
    </row>
    <row r="46" spans="2:17" ht="16" customHeight="1">
      <c r="B46" s="373"/>
      <c r="C46" s="374"/>
      <c r="D46" s="374"/>
      <c r="E46" s="374"/>
      <c r="F46" s="374"/>
      <c r="G46" s="374"/>
      <c r="H46" s="374"/>
      <c r="I46" s="375"/>
      <c r="J46" s="352"/>
      <c r="K46" s="353"/>
      <c r="L46" s="353"/>
      <c r="M46" s="354"/>
      <c r="N46" s="323"/>
      <c r="O46" s="324"/>
      <c r="P46" s="324"/>
      <c r="Q46" s="325"/>
    </row>
    <row r="47" spans="2:17" ht="150.65" customHeight="1">
      <c r="B47" s="376" t="s">
        <v>211</v>
      </c>
      <c r="C47" s="377"/>
      <c r="D47" s="377"/>
      <c r="E47" s="377"/>
      <c r="F47" s="377"/>
      <c r="G47" s="377"/>
      <c r="H47" s="377"/>
      <c r="I47" s="378"/>
      <c r="J47" s="355"/>
      <c r="K47" s="356"/>
      <c r="L47" s="356"/>
      <c r="M47" s="357"/>
      <c r="N47" s="358"/>
      <c r="O47" s="359"/>
      <c r="P47" s="359"/>
      <c r="Q47" s="360"/>
    </row>
    <row r="48" spans="2:17" ht="83.15" customHeight="1">
      <c r="B48" s="318" t="s">
        <v>212</v>
      </c>
      <c r="C48" s="282"/>
      <c r="D48" s="282"/>
      <c r="E48" s="282"/>
      <c r="F48" s="282"/>
      <c r="G48" s="282"/>
      <c r="H48" s="282"/>
      <c r="I48" s="319"/>
      <c r="J48" s="349" t="s">
        <v>203</v>
      </c>
      <c r="K48" s="350"/>
      <c r="L48" s="350"/>
      <c r="M48" s="351"/>
      <c r="N48" s="317" t="s">
        <v>204</v>
      </c>
      <c r="O48" s="299"/>
      <c r="P48" s="299"/>
      <c r="Q48" s="300"/>
    </row>
    <row r="49" spans="2:17" ht="37" customHeight="1">
      <c r="B49" s="361"/>
      <c r="C49" s="328" t="s">
        <v>213</v>
      </c>
      <c r="D49" s="329"/>
      <c r="E49" s="383" t="s">
        <v>214</v>
      </c>
      <c r="F49" s="384"/>
      <c r="G49" s="385"/>
      <c r="H49" s="330"/>
      <c r="I49" s="327"/>
      <c r="J49" s="352"/>
      <c r="K49" s="353"/>
      <c r="L49" s="353"/>
      <c r="M49" s="354"/>
      <c r="N49" s="323"/>
      <c r="O49" s="324"/>
      <c r="P49" s="324"/>
      <c r="Q49" s="325"/>
    </row>
    <row r="50" spans="2:17" ht="65.150000000000006" customHeight="1">
      <c r="B50" s="382"/>
      <c r="C50" s="388" t="s">
        <v>215</v>
      </c>
      <c r="D50" s="316"/>
      <c r="E50" s="394" t="s">
        <v>216</v>
      </c>
      <c r="F50" s="395"/>
      <c r="G50" s="396"/>
      <c r="H50" s="386"/>
      <c r="I50" s="387"/>
      <c r="J50" s="352"/>
      <c r="K50" s="353"/>
      <c r="L50" s="353"/>
      <c r="M50" s="354"/>
      <c r="N50" s="323"/>
      <c r="O50" s="324"/>
      <c r="P50" s="324"/>
      <c r="Q50" s="325"/>
    </row>
    <row r="51" spans="2:17" s="74" customFormat="1" ht="57.65" customHeight="1">
      <c r="B51" s="397" t="s">
        <v>217</v>
      </c>
      <c r="C51" s="398"/>
      <c r="D51" s="398"/>
      <c r="E51" s="398"/>
      <c r="F51" s="398"/>
      <c r="G51" s="398"/>
      <c r="H51" s="398"/>
      <c r="I51" s="399"/>
      <c r="J51" s="379"/>
      <c r="K51" s="380"/>
      <c r="L51" s="380"/>
      <c r="M51" s="381"/>
      <c r="N51" s="301"/>
      <c r="O51" s="302"/>
      <c r="P51" s="302"/>
      <c r="Q51" s="303"/>
    </row>
    <row r="52" spans="2:17" ht="52" customHeight="1">
      <c r="B52" s="237" t="s">
        <v>218</v>
      </c>
      <c r="C52" s="237"/>
      <c r="D52" s="237"/>
      <c r="E52" s="237"/>
      <c r="F52" s="237"/>
      <c r="G52" s="237"/>
      <c r="H52" s="237"/>
      <c r="I52" s="237"/>
      <c r="J52" s="237"/>
      <c r="K52" s="237"/>
      <c r="L52" s="237"/>
      <c r="M52" s="237"/>
      <c r="N52" s="237"/>
      <c r="O52" s="237"/>
      <c r="P52" s="237"/>
      <c r="Q52" s="237"/>
    </row>
    <row r="53" spans="2:17" s="76" customFormat="1" ht="35.15" customHeight="1">
      <c r="B53" s="243" t="s">
        <v>167</v>
      </c>
      <c r="C53" s="244"/>
      <c r="D53" s="244"/>
      <c r="E53" s="244"/>
      <c r="F53" s="244"/>
      <c r="G53" s="244"/>
      <c r="H53" s="290"/>
      <c r="I53" s="291" t="s">
        <v>174</v>
      </c>
      <c r="J53" s="244"/>
      <c r="K53" s="244"/>
      <c r="L53" s="244"/>
      <c r="M53" s="400" t="s">
        <v>175</v>
      </c>
      <c r="N53" s="401"/>
      <c r="O53" s="401"/>
      <c r="P53" s="401"/>
      <c r="Q53" s="402"/>
    </row>
    <row r="54" spans="2:17" ht="32.15" customHeight="1">
      <c r="B54" s="318" t="s">
        <v>219</v>
      </c>
      <c r="C54" s="282"/>
      <c r="D54" s="282"/>
      <c r="E54" s="282"/>
      <c r="F54" s="282"/>
      <c r="G54" s="282"/>
      <c r="H54" s="319"/>
      <c r="I54" s="365" t="s">
        <v>188</v>
      </c>
      <c r="J54" s="366"/>
      <c r="K54" s="366"/>
      <c r="L54" s="366"/>
      <c r="M54" s="367" t="s">
        <v>220</v>
      </c>
      <c r="N54" s="368"/>
      <c r="O54" s="368"/>
      <c r="P54" s="368"/>
      <c r="Q54" s="369"/>
    </row>
    <row r="55" spans="2:17" ht="185.5" customHeight="1">
      <c r="B55" s="362"/>
      <c r="C55" s="363"/>
      <c r="D55" s="363"/>
      <c r="E55" s="363"/>
      <c r="F55" s="363"/>
      <c r="G55" s="363"/>
      <c r="H55" s="364"/>
      <c r="I55" s="330"/>
      <c r="J55" s="238"/>
      <c r="K55" s="238"/>
      <c r="L55" s="238"/>
      <c r="M55" s="370" t="s">
        <v>221</v>
      </c>
      <c r="N55" s="371"/>
      <c r="O55" s="371"/>
      <c r="P55" s="371"/>
      <c r="Q55" s="372"/>
    </row>
    <row r="56" spans="2:17" ht="94.5" customHeight="1">
      <c r="B56" s="390" t="s">
        <v>222</v>
      </c>
      <c r="C56" s="391"/>
      <c r="D56" s="391"/>
      <c r="E56" s="391"/>
      <c r="F56" s="391"/>
      <c r="G56" s="391"/>
      <c r="H56" s="392"/>
      <c r="I56" s="330"/>
      <c r="J56" s="238"/>
      <c r="K56" s="238"/>
      <c r="L56" s="238"/>
      <c r="M56" s="393"/>
      <c r="N56" s="324"/>
      <c r="O56" s="324"/>
      <c r="P56" s="324"/>
      <c r="Q56" s="325"/>
    </row>
    <row r="57" spans="2:17" ht="56.15" customHeight="1">
      <c r="B57" s="413" t="s">
        <v>389</v>
      </c>
      <c r="C57" s="414"/>
      <c r="D57" s="414"/>
      <c r="E57" s="414"/>
      <c r="F57" s="414"/>
      <c r="G57" s="414"/>
      <c r="H57" s="415"/>
      <c r="I57" s="416"/>
      <c r="J57" s="417"/>
      <c r="K57" s="417"/>
      <c r="L57" s="417"/>
      <c r="M57" s="418"/>
      <c r="N57" s="419"/>
      <c r="O57" s="419"/>
      <c r="P57" s="419"/>
      <c r="Q57" s="420"/>
    </row>
    <row r="58" spans="2:17" ht="19" customHeight="1">
      <c r="B58" s="318" t="s">
        <v>223</v>
      </c>
      <c r="C58" s="282"/>
      <c r="D58" s="282"/>
      <c r="E58" s="282"/>
      <c r="F58" s="282"/>
      <c r="G58" s="282"/>
      <c r="H58" s="319"/>
      <c r="I58" s="421"/>
      <c r="J58" s="422"/>
      <c r="K58" s="422"/>
      <c r="L58" s="422"/>
      <c r="M58" s="423"/>
      <c r="N58" s="424"/>
      <c r="O58" s="424"/>
      <c r="P58" s="424"/>
      <c r="Q58" s="425"/>
    </row>
    <row r="59" spans="2:17" ht="31.5" customHeight="1">
      <c r="B59" s="403" t="s">
        <v>224</v>
      </c>
      <c r="C59" s="404"/>
      <c r="D59" s="404"/>
      <c r="E59" s="404"/>
      <c r="F59" s="404"/>
      <c r="G59" s="404"/>
      <c r="H59" s="405"/>
      <c r="I59" s="406" t="s">
        <v>183</v>
      </c>
      <c r="J59" s="407"/>
      <c r="K59" s="407"/>
      <c r="L59" s="407"/>
      <c r="M59" s="393" t="s">
        <v>225</v>
      </c>
      <c r="N59" s="324"/>
      <c r="O59" s="324"/>
      <c r="P59" s="324"/>
      <c r="Q59" s="325"/>
    </row>
    <row r="60" spans="2:17" ht="17.25" customHeight="1">
      <c r="B60" s="326" t="s">
        <v>226</v>
      </c>
      <c r="C60" s="238"/>
      <c r="D60" s="238"/>
      <c r="E60" s="238"/>
      <c r="F60" s="238"/>
      <c r="G60" s="238"/>
      <c r="H60" s="327"/>
      <c r="I60" s="408"/>
      <c r="J60" s="409"/>
      <c r="K60" s="409"/>
      <c r="L60" s="409"/>
      <c r="M60" s="410"/>
      <c r="N60" s="411"/>
      <c r="O60" s="411"/>
      <c r="P60" s="411"/>
      <c r="Q60" s="412"/>
    </row>
    <row r="61" spans="2:17" ht="38.5" customHeight="1">
      <c r="B61" s="362" t="s">
        <v>227</v>
      </c>
      <c r="C61" s="363"/>
      <c r="D61" s="363"/>
      <c r="E61" s="363"/>
      <c r="F61" s="363"/>
      <c r="G61" s="363"/>
      <c r="H61" s="364"/>
      <c r="I61" s="429"/>
      <c r="J61" s="430"/>
      <c r="K61" s="430"/>
      <c r="L61" s="430"/>
      <c r="M61" s="431"/>
      <c r="N61" s="432"/>
      <c r="O61" s="432"/>
      <c r="P61" s="432"/>
      <c r="Q61" s="433"/>
    </row>
    <row r="62" spans="2:17" ht="18" customHeight="1">
      <c r="B62" s="434" t="s">
        <v>228</v>
      </c>
      <c r="C62" s="435"/>
      <c r="D62" s="435"/>
      <c r="E62" s="435"/>
      <c r="F62" s="435"/>
      <c r="G62" s="435"/>
      <c r="H62" s="436"/>
      <c r="I62" s="408"/>
      <c r="J62" s="409"/>
      <c r="K62" s="409"/>
      <c r="L62" s="409"/>
      <c r="M62" s="410"/>
      <c r="N62" s="411"/>
      <c r="O62" s="411"/>
      <c r="P62" s="411"/>
      <c r="Q62" s="412"/>
    </row>
    <row r="63" spans="2:17" ht="78.75" customHeight="1">
      <c r="B63" s="326" t="s">
        <v>229</v>
      </c>
      <c r="C63" s="238"/>
      <c r="D63" s="238"/>
      <c r="E63" s="238"/>
      <c r="F63" s="238"/>
      <c r="G63" s="238"/>
      <c r="H63" s="327"/>
      <c r="I63" s="330"/>
      <c r="J63" s="238"/>
      <c r="K63" s="238"/>
      <c r="L63" s="238"/>
      <c r="M63" s="393"/>
      <c r="N63" s="324"/>
      <c r="O63" s="324"/>
      <c r="P63" s="324"/>
      <c r="Q63" s="325"/>
    </row>
    <row r="64" spans="2:17" ht="64.5" customHeight="1">
      <c r="B64" s="426" t="s">
        <v>390</v>
      </c>
      <c r="C64" s="285"/>
      <c r="D64" s="285"/>
      <c r="E64" s="285"/>
      <c r="F64" s="285"/>
      <c r="G64" s="285"/>
      <c r="H64" s="427"/>
      <c r="I64" s="428"/>
      <c r="J64" s="398"/>
      <c r="K64" s="398"/>
      <c r="L64" s="398"/>
      <c r="M64" s="418"/>
      <c r="N64" s="419"/>
      <c r="O64" s="419"/>
      <c r="P64" s="419"/>
      <c r="Q64" s="420"/>
    </row>
    <row r="65" spans="2:17" s="76" customFormat="1" ht="36" customHeight="1">
      <c r="B65" s="342" t="s">
        <v>167</v>
      </c>
      <c r="C65" s="343"/>
      <c r="D65" s="343"/>
      <c r="E65" s="343"/>
      <c r="F65" s="343"/>
      <c r="G65" s="343"/>
      <c r="H65" s="453"/>
      <c r="I65" s="454" t="s">
        <v>174</v>
      </c>
      <c r="J65" s="343"/>
      <c r="K65" s="343"/>
      <c r="L65" s="453"/>
      <c r="M65" s="455" t="s">
        <v>175</v>
      </c>
      <c r="N65" s="456"/>
      <c r="O65" s="456"/>
      <c r="P65" s="456"/>
      <c r="Q65" s="457"/>
    </row>
    <row r="66" spans="2:17" ht="141" customHeight="1">
      <c r="B66" s="314" t="s">
        <v>230</v>
      </c>
      <c r="C66" s="315"/>
      <c r="D66" s="315"/>
      <c r="E66" s="315"/>
      <c r="F66" s="315"/>
      <c r="G66" s="315"/>
      <c r="H66" s="316"/>
      <c r="I66" s="260" t="s">
        <v>188</v>
      </c>
      <c r="J66" s="261"/>
      <c r="K66" s="261"/>
      <c r="L66" s="261"/>
      <c r="M66" s="437" t="s">
        <v>231</v>
      </c>
      <c r="N66" s="438"/>
      <c r="O66" s="438"/>
      <c r="P66" s="438"/>
      <c r="Q66" s="439"/>
    </row>
    <row r="67" spans="2:17" ht="94" customHeight="1">
      <c r="B67" s="458" t="s">
        <v>232</v>
      </c>
      <c r="C67" s="459"/>
      <c r="D67" s="459"/>
      <c r="E67" s="459"/>
      <c r="F67" s="459"/>
      <c r="G67" s="459"/>
      <c r="H67" s="460"/>
      <c r="I67" s="263"/>
      <c r="J67" s="264"/>
      <c r="K67" s="264"/>
      <c r="L67" s="264"/>
      <c r="M67" s="440"/>
      <c r="N67" s="441"/>
      <c r="O67" s="441"/>
      <c r="P67" s="441"/>
      <c r="Q67" s="442"/>
    </row>
    <row r="68" spans="2:17" ht="115" customHeight="1">
      <c r="B68" s="314" t="s">
        <v>233</v>
      </c>
      <c r="C68" s="315"/>
      <c r="D68" s="315"/>
      <c r="E68" s="315"/>
      <c r="F68" s="315"/>
      <c r="G68" s="315"/>
      <c r="H68" s="316"/>
      <c r="I68" s="260" t="s">
        <v>188</v>
      </c>
      <c r="J68" s="261"/>
      <c r="K68" s="261"/>
      <c r="L68" s="261"/>
      <c r="M68" s="437" t="s">
        <v>231</v>
      </c>
      <c r="N68" s="438"/>
      <c r="O68" s="438"/>
      <c r="P68" s="438"/>
      <c r="Q68" s="439"/>
    </row>
    <row r="69" spans="2:17" ht="88" customHeight="1">
      <c r="B69" s="443" t="s">
        <v>391</v>
      </c>
      <c r="C69" s="288"/>
      <c r="D69" s="288"/>
      <c r="E69" s="288"/>
      <c r="F69" s="288"/>
      <c r="G69" s="288"/>
      <c r="H69" s="289"/>
      <c r="I69" s="278"/>
      <c r="J69" s="279"/>
      <c r="K69" s="279"/>
      <c r="L69" s="279"/>
      <c r="M69" s="440"/>
      <c r="N69" s="441"/>
      <c r="O69" s="441"/>
      <c r="P69" s="441"/>
      <c r="Q69" s="442"/>
    </row>
    <row r="70" spans="2:17" ht="121" customHeight="1">
      <c r="B70" s="444" t="s">
        <v>234</v>
      </c>
      <c r="C70" s="445"/>
      <c r="D70" s="445"/>
      <c r="E70" s="445"/>
      <c r="F70" s="445"/>
      <c r="G70" s="445"/>
      <c r="H70" s="446"/>
      <c r="I70" s="447" t="s">
        <v>188</v>
      </c>
      <c r="J70" s="448"/>
      <c r="K70" s="448"/>
      <c r="L70" s="448"/>
      <c r="M70" s="449" t="s">
        <v>235</v>
      </c>
      <c r="N70" s="450"/>
      <c r="O70" s="450"/>
      <c r="P70" s="450"/>
      <c r="Q70" s="451"/>
    </row>
    <row r="71" spans="2:17" ht="36.25" customHeight="1">
      <c r="B71" s="287" t="s">
        <v>236</v>
      </c>
      <c r="C71" s="288"/>
      <c r="D71" s="288"/>
      <c r="E71" s="288"/>
      <c r="F71" s="288"/>
      <c r="G71" s="288"/>
      <c r="H71" s="289"/>
      <c r="I71" s="278"/>
      <c r="J71" s="279"/>
      <c r="K71" s="279"/>
      <c r="L71" s="279"/>
      <c r="M71" s="452"/>
      <c r="N71" s="302"/>
      <c r="O71" s="302"/>
      <c r="P71" s="302"/>
      <c r="Q71" s="303"/>
    </row>
    <row r="72" spans="2:17" ht="55" customHeight="1">
      <c r="B72" s="237" t="s">
        <v>237</v>
      </c>
      <c r="C72" s="237"/>
      <c r="D72" s="237"/>
      <c r="E72" s="237"/>
      <c r="F72" s="237"/>
      <c r="G72" s="237"/>
      <c r="H72" s="237"/>
      <c r="I72" s="237"/>
      <c r="J72" s="237"/>
      <c r="K72" s="237"/>
      <c r="L72" s="237"/>
      <c r="M72" s="237"/>
      <c r="N72" s="237"/>
      <c r="O72" s="237"/>
      <c r="P72" s="237"/>
      <c r="Q72" s="237"/>
    </row>
    <row r="73" spans="2:17" s="76" customFormat="1" ht="33" customHeight="1">
      <c r="B73" s="243" t="s">
        <v>238</v>
      </c>
      <c r="C73" s="244"/>
      <c r="D73" s="244"/>
      <c r="E73" s="244"/>
      <c r="F73" s="244"/>
      <c r="G73" s="290"/>
      <c r="H73" s="291" t="s">
        <v>174</v>
      </c>
      <c r="I73" s="244"/>
      <c r="J73" s="244"/>
      <c r="K73" s="244"/>
      <c r="L73" s="461" t="s">
        <v>175</v>
      </c>
      <c r="M73" s="462"/>
      <c r="N73" s="462"/>
      <c r="O73" s="462"/>
      <c r="P73" s="462"/>
      <c r="Q73" s="463"/>
    </row>
    <row r="74" spans="2:17" ht="138" customHeight="1">
      <c r="B74" s="464" t="s">
        <v>401</v>
      </c>
      <c r="C74" s="315"/>
      <c r="D74" s="315"/>
      <c r="E74" s="315"/>
      <c r="F74" s="315"/>
      <c r="G74" s="316"/>
      <c r="H74" s="260" t="s">
        <v>183</v>
      </c>
      <c r="I74" s="261"/>
      <c r="J74" s="261"/>
      <c r="K74" s="261"/>
      <c r="L74" s="449" t="s">
        <v>239</v>
      </c>
      <c r="M74" s="450"/>
      <c r="N74" s="450"/>
      <c r="O74" s="450"/>
      <c r="P74" s="450"/>
      <c r="Q74" s="451"/>
    </row>
    <row r="75" spans="2:17" ht="96" customHeight="1">
      <c r="B75" s="254" t="s">
        <v>392</v>
      </c>
      <c r="C75" s="459"/>
      <c r="D75" s="459"/>
      <c r="E75" s="459"/>
      <c r="F75" s="459"/>
      <c r="G75" s="460"/>
      <c r="H75" s="263"/>
      <c r="I75" s="264"/>
      <c r="J75" s="264"/>
      <c r="K75" s="264"/>
      <c r="L75" s="452"/>
      <c r="M75" s="302"/>
      <c r="N75" s="302"/>
      <c r="O75" s="302"/>
      <c r="P75" s="302"/>
      <c r="Q75" s="303"/>
    </row>
    <row r="76" spans="2:17" ht="78" customHeight="1">
      <c r="B76" s="314" t="s">
        <v>240</v>
      </c>
      <c r="C76" s="315"/>
      <c r="D76" s="315"/>
      <c r="E76" s="315"/>
      <c r="F76" s="315"/>
      <c r="G76" s="316"/>
      <c r="H76" s="260" t="s">
        <v>183</v>
      </c>
      <c r="I76" s="261"/>
      <c r="J76" s="261"/>
      <c r="K76" s="261"/>
      <c r="L76" s="449" t="s">
        <v>239</v>
      </c>
      <c r="M76" s="450"/>
      <c r="N76" s="450"/>
      <c r="O76" s="450"/>
      <c r="P76" s="450"/>
      <c r="Q76" s="451"/>
    </row>
    <row r="77" spans="2:17" ht="104.15" customHeight="1">
      <c r="B77" s="287" t="s">
        <v>241</v>
      </c>
      <c r="C77" s="288"/>
      <c r="D77" s="288"/>
      <c r="E77" s="288"/>
      <c r="F77" s="288"/>
      <c r="G77" s="289"/>
      <c r="H77" s="278"/>
      <c r="I77" s="279"/>
      <c r="J77" s="279"/>
      <c r="K77" s="279"/>
      <c r="L77" s="452"/>
      <c r="M77" s="302"/>
      <c r="N77" s="302"/>
      <c r="O77" s="302"/>
      <c r="P77" s="302"/>
      <c r="Q77" s="303"/>
    </row>
    <row r="78" spans="2:17" ht="126" customHeight="1">
      <c r="B78" s="444" t="s">
        <v>242</v>
      </c>
      <c r="C78" s="445"/>
      <c r="D78" s="445"/>
      <c r="E78" s="445"/>
      <c r="F78" s="445"/>
      <c r="G78" s="446"/>
      <c r="H78" s="447" t="s">
        <v>188</v>
      </c>
      <c r="I78" s="448"/>
      <c r="J78" s="448"/>
      <c r="K78" s="448"/>
      <c r="L78" s="449" t="s">
        <v>235</v>
      </c>
      <c r="M78" s="450"/>
      <c r="N78" s="450"/>
      <c r="O78" s="450"/>
      <c r="P78" s="450"/>
      <c r="Q78" s="451"/>
    </row>
    <row r="79" spans="2:17" ht="48.75" customHeight="1">
      <c r="B79" s="287" t="s">
        <v>243</v>
      </c>
      <c r="C79" s="288"/>
      <c r="D79" s="288"/>
      <c r="E79" s="288"/>
      <c r="F79" s="288"/>
      <c r="G79" s="289"/>
      <c r="H79" s="278"/>
      <c r="I79" s="279"/>
      <c r="J79" s="279"/>
      <c r="K79" s="279"/>
      <c r="L79" s="452"/>
      <c r="M79" s="302"/>
      <c r="N79" s="302"/>
      <c r="O79" s="302"/>
      <c r="P79" s="302"/>
      <c r="Q79" s="303"/>
    </row>
    <row r="80" spans="2:17" s="76" customFormat="1" ht="33" customHeight="1">
      <c r="B80" s="243" t="s">
        <v>238</v>
      </c>
      <c r="C80" s="244"/>
      <c r="D80" s="244"/>
      <c r="E80" s="244"/>
      <c r="F80" s="244"/>
      <c r="G80" s="290"/>
      <c r="H80" s="291" t="s">
        <v>174</v>
      </c>
      <c r="I80" s="244"/>
      <c r="J80" s="244"/>
      <c r="K80" s="244"/>
      <c r="L80" s="461" t="s">
        <v>175</v>
      </c>
      <c r="M80" s="462"/>
      <c r="N80" s="462"/>
      <c r="O80" s="462"/>
      <c r="P80" s="462"/>
      <c r="Q80" s="463"/>
    </row>
    <row r="81" spans="2:17" ht="150" customHeight="1">
      <c r="B81" s="314" t="s">
        <v>244</v>
      </c>
      <c r="C81" s="315"/>
      <c r="D81" s="315"/>
      <c r="E81" s="315"/>
      <c r="F81" s="315"/>
      <c r="G81" s="316"/>
      <c r="H81" s="260" t="s">
        <v>188</v>
      </c>
      <c r="I81" s="261"/>
      <c r="J81" s="261"/>
      <c r="K81" s="261"/>
      <c r="L81" s="449" t="s">
        <v>235</v>
      </c>
      <c r="M81" s="450"/>
      <c r="N81" s="450"/>
      <c r="O81" s="450"/>
      <c r="P81" s="450"/>
      <c r="Q81" s="451"/>
    </row>
    <row r="82" spans="2:17" ht="49" customHeight="1">
      <c r="B82" s="458" t="s">
        <v>243</v>
      </c>
      <c r="C82" s="459"/>
      <c r="D82" s="459"/>
      <c r="E82" s="459"/>
      <c r="F82" s="459"/>
      <c r="G82" s="460"/>
      <c r="H82" s="263"/>
      <c r="I82" s="264"/>
      <c r="J82" s="264"/>
      <c r="K82" s="264"/>
      <c r="L82" s="452"/>
      <c r="M82" s="302"/>
      <c r="N82" s="302"/>
      <c r="O82" s="302"/>
      <c r="P82" s="302"/>
      <c r="Q82" s="303"/>
    </row>
    <row r="83" spans="2:17" ht="94" customHeight="1">
      <c r="B83" s="465" t="s">
        <v>245</v>
      </c>
      <c r="C83" s="331"/>
      <c r="D83" s="331"/>
      <c r="E83" s="331"/>
      <c r="F83" s="331"/>
      <c r="G83" s="329"/>
      <c r="H83" s="260" t="s">
        <v>183</v>
      </c>
      <c r="I83" s="261"/>
      <c r="J83" s="261"/>
      <c r="K83" s="261"/>
      <c r="L83" s="437" t="s">
        <v>246</v>
      </c>
      <c r="M83" s="438"/>
      <c r="N83" s="438"/>
      <c r="O83" s="438"/>
      <c r="P83" s="438"/>
      <c r="Q83" s="439"/>
    </row>
    <row r="84" spans="2:17" ht="49.5" customHeight="1">
      <c r="B84" s="465" t="s">
        <v>243</v>
      </c>
      <c r="C84" s="331"/>
      <c r="D84" s="331"/>
      <c r="E84" s="331"/>
      <c r="F84" s="331"/>
      <c r="G84" s="329"/>
      <c r="H84" s="263"/>
      <c r="I84" s="264"/>
      <c r="J84" s="264"/>
      <c r="K84" s="264"/>
      <c r="L84" s="440"/>
      <c r="M84" s="441"/>
      <c r="N84" s="441"/>
      <c r="O84" s="441"/>
      <c r="P84" s="441"/>
      <c r="Q84" s="442"/>
    </row>
    <row r="85" spans="2:17" ht="47.15" customHeight="1">
      <c r="B85" s="314" t="s">
        <v>247</v>
      </c>
      <c r="C85" s="315"/>
      <c r="D85" s="315"/>
      <c r="E85" s="315"/>
      <c r="F85" s="315"/>
      <c r="G85" s="316"/>
      <c r="H85" s="466" t="s">
        <v>248</v>
      </c>
      <c r="I85" s="467"/>
      <c r="J85" s="467"/>
      <c r="K85" s="467"/>
      <c r="L85" s="449" t="s">
        <v>249</v>
      </c>
      <c r="M85" s="450"/>
      <c r="N85" s="450"/>
      <c r="O85" s="450"/>
      <c r="P85" s="450"/>
      <c r="Q85" s="451"/>
    </row>
    <row r="86" spans="2:17" ht="53.15" customHeight="1">
      <c r="B86" s="287" t="s">
        <v>250</v>
      </c>
      <c r="C86" s="288"/>
      <c r="D86" s="288"/>
      <c r="E86" s="288"/>
      <c r="F86" s="288"/>
      <c r="G86" s="289"/>
      <c r="H86" s="468"/>
      <c r="I86" s="469"/>
      <c r="J86" s="469"/>
      <c r="K86" s="469"/>
      <c r="L86" s="452"/>
      <c r="M86" s="302"/>
      <c r="N86" s="302"/>
      <c r="O86" s="302"/>
      <c r="P86" s="302"/>
      <c r="Q86" s="303"/>
    </row>
    <row r="87" spans="2:17" ht="46.5" customHeight="1">
      <c r="B87" s="444" t="s">
        <v>251</v>
      </c>
      <c r="C87" s="445"/>
      <c r="D87" s="445"/>
      <c r="E87" s="445"/>
      <c r="F87" s="445"/>
      <c r="G87" s="446"/>
      <c r="H87" s="447" t="s">
        <v>188</v>
      </c>
      <c r="I87" s="448"/>
      <c r="J87" s="448"/>
      <c r="K87" s="448"/>
      <c r="L87" s="449" t="s">
        <v>249</v>
      </c>
      <c r="M87" s="450"/>
      <c r="N87" s="450"/>
      <c r="O87" s="450"/>
      <c r="P87" s="450"/>
      <c r="Q87" s="451"/>
    </row>
    <row r="88" spans="2:17" ht="47.5" customHeight="1">
      <c r="B88" s="287" t="s">
        <v>243</v>
      </c>
      <c r="C88" s="288"/>
      <c r="D88" s="288"/>
      <c r="E88" s="288"/>
      <c r="F88" s="288"/>
      <c r="G88" s="289"/>
      <c r="H88" s="278"/>
      <c r="I88" s="279"/>
      <c r="J88" s="279"/>
      <c r="K88" s="279"/>
      <c r="L88" s="452"/>
      <c r="M88" s="302"/>
      <c r="N88" s="302"/>
      <c r="O88" s="302"/>
      <c r="P88" s="302"/>
      <c r="Q88" s="303"/>
    </row>
    <row r="89" spans="2:17" ht="56.15" customHeight="1">
      <c r="B89" s="237" t="s">
        <v>252</v>
      </c>
      <c r="C89" s="237"/>
      <c r="D89" s="237"/>
      <c r="E89" s="237"/>
      <c r="F89" s="237"/>
      <c r="G89" s="237"/>
      <c r="H89" s="237"/>
      <c r="I89" s="237"/>
      <c r="J89" s="237"/>
      <c r="K89" s="237"/>
      <c r="L89" s="237"/>
      <c r="M89" s="237"/>
      <c r="N89" s="237"/>
      <c r="O89" s="237"/>
      <c r="P89" s="237"/>
      <c r="Q89" s="237"/>
    </row>
    <row r="90" spans="2:17" s="76" customFormat="1" ht="35.15" customHeight="1">
      <c r="B90" s="243" t="s">
        <v>167</v>
      </c>
      <c r="C90" s="244"/>
      <c r="D90" s="244"/>
      <c r="E90" s="244"/>
      <c r="F90" s="290"/>
      <c r="G90" s="291" t="s">
        <v>174</v>
      </c>
      <c r="H90" s="244"/>
      <c r="I90" s="244"/>
      <c r="J90" s="244"/>
      <c r="K90" s="244"/>
      <c r="L90" s="461" t="s">
        <v>175</v>
      </c>
      <c r="M90" s="462"/>
      <c r="N90" s="462"/>
      <c r="O90" s="462"/>
      <c r="P90" s="462"/>
      <c r="Q90" s="463"/>
    </row>
    <row r="91" spans="2:17" ht="409" customHeight="1">
      <c r="B91" s="470" t="s">
        <v>253</v>
      </c>
      <c r="C91" s="282"/>
      <c r="D91" s="282"/>
      <c r="E91" s="282"/>
      <c r="F91" s="319"/>
      <c r="G91" s="298" t="s">
        <v>188</v>
      </c>
      <c r="H91" s="472"/>
      <c r="I91" s="472"/>
      <c r="J91" s="472"/>
      <c r="K91" s="472"/>
      <c r="L91" s="449" t="s">
        <v>254</v>
      </c>
      <c r="M91" s="450"/>
      <c r="N91" s="450"/>
      <c r="O91" s="450"/>
      <c r="P91" s="450"/>
      <c r="Q91" s="451"/>
    </row>
    <row r="92" spans="2:17" ht="111.65" customHeight="1">
      <c r="B92" s="471"/>
      <c r="C92" s="285"/>
      <c r="D92" s="285"/>
      <c r="E92" s="285"/>
      <c r="F92" s="427"/>
      <c r="G92" s="473"/>
      <c r="H92" s="441"/>
      <c r="I92" s="441"/>
      <c r="J92" s="441"/>
      <c r="K92" s="441"/>
      <c r="L92" s="452"/>
      <c r="M92" s="302"/>
      <c r="N92" s="302"/>
      <c r="O92" s="302"/>
      <c r="P92" s="302"/>
      <c r="Q92" s="303"/>
    </row>
    <row r="93" spans="2:17" s="20" customFormat="1" ht="56.15" customHeight="1">
      <c r="B93" s="237" t="s">
        <v>255</v>
      </c>
      <c r="C93" s="237"/>
      <c r="D93" s="237"/>
      <c r="E93" s="237"/>
      <c r="F93" s="237"/>
      <c r="G93" s="237"/>
      <c r="H93" s="237"/>
      <c r="I93" s="237"/>
      <c r="J93" s="237"/>
      <c r="K93" s="237"/>
      <c r="L93" s="237"/>
      <c r="M93" s="237"/>
      <c r="N93" s="237"/>
      <c r="O93" s="237"/>
      <c r="P93" s="237"/>
      <c r="Q93" s="237"/>
    </row>
    <row r="94" spans="2:17" s="76" customFormat="1" ht="35.15" customHeight="1">
      <c r="B94" s="342" t="s">
        <v>167</v>
      </c>
      <c r="C94" s="343"/>
      <c r="D94" s="343"/>
      <c r="E94" s="343"/>
      <c r="F94" s="343"/>
      <c r="G94" s="453"/>
      <c r="H94" s="454" t="s">
        <v>174</v>
      </c>
      <c r="I94" s="343"/>
      <c r="J94" s="343"/>
      <c r="K94" s="343"/>
      <c r="L94" s="343"/>
      <c r="M94" s="453"/>
      <c r="N94" s="454" t="s">
        <v>175</v>
      </c>
      <c r="O94" s="343"/>
      <c r="P94" s="343"/>
      <c r="Q94" s="474"/>
    </row>
    <row r="95" spans="2:17" ht="127" customHeight="1">
      <c r="B95" s="314" t="s">
        <v>256</v>
      </c>
      <c r="C95" s="315"/>
      <c r="D95" s="315"/>
      <c r="E95" s="315"/>
      <c r="F95" s="315"/>
      <c r="G95" s="316"/>
      <c r="H95" s="477" t="s">
        <v>257</v>
      </c>
      <c r="I95" s="478"/>
      <c r="J95" s="478"/>
      <c r="K95" s="478"/>
      <c r="L95" s="478"/>
      <c r="M95" s="479"/>
      <c r="N95" s="298" t="s">
        <v>258</v>
      </c>
      <c r="O95" s="472"/>
      <c r="P95" s="472"/>
      <c r="Q95" s="476"/>
    </row>
    <row r="96" spans="2:17" ht="265.5" customHeight="1">
      <c r="B96" s="287" t="s">
        <v>259</v>
      </c>
      <c r="C96" s="288"/>
      <c r="D96" s="288"/>
      <c r="E96" s="288"/>
      <c r="F96" s="288"/>
      <c r="G96" s="289"/>
      <c r="H96" s="480"/>
      <c r="I96" s="481"/>
      <c r="J96" s="481"/>
      <c r="K96" s="481"/>
      <c r="L96" s="481"/>
      <c r="M96" s="482"/>
      <c r="N96" s="473"/>
      <c r="O96" s="441"/>
      <c r="P96" s="441"/>
      <c r="Q96" s="442"/>
    </row>
    <row r="97" spans="2:17" s="20" customFormat="1" ht="52" customHeight="1">
      <c r="B97" s="237" t="s">
        <v>260</v>
      </c>
      <c r="C97" s="237"/>
      <c r="D97" s="237"/>
      <c r="E97" s="237"/>
      <c r="F97" s="237"/>
      <c r="G97" s="237"/>
      <c r="H97" s="237"/>
      <c r="I97" s="237"/>
      <c r="J97" s="237"/>
      <c r="K97" s="237"/>
      <c r="L97" s="237"/>
      <c r="M97" s="237"/>
      <c r="N97" s="237"/>
      <c r="O97" s="237"/>
      <c r="P97" s="237"/>
      <c r="Q97" s="237"/>
    </row>
    <row r="98" spans="2:17" s="76" customFormat="1" ht="37.5" customHeight="1">
      <c r="B98" s="243" t="s">
        <v>167</v>
      </c>
      <c r="C98" s="244"/>
      <c r="D98" s="244"/>
      <c r="E98" s="244"/>
      <c r="F98" s="244"/>
      <c r="G98" s="290"/>
      <c r="H98" s="291" t="s">
        <v>174</v>
      </c>
      <c r="I98" s="244"/>
      <c r="J98" s="244"/>
      <c r="K98" s="244"/>
      <c r="L98" s="244"/>
      <c r="M98" s="290"/>
      <c r="N98" s="291" t="s">
        <v>175</v>
      </c>
      <c r="O98" s="244"/>
      <c r="P98" s="244"/>
      <c r="Q98" s="292"/>
    </row>
    <row r="99" spans="2:17" ht="72.650000000000006" customHeight="1">
      <c r="B99" s="475" t="s">
        <v>393</v>
      </c>
      <c r="C99" s="315"/>
      <c r="D99" s="315"/>
      <c r="E99" s="315"/>
      <c r="F99" s="315"/>
      <c r="G99" s="316"/>
      <c r="H99" s="260" t="s">
        <v>261</v>
      </c>
      <c r="I99" s="261"/>
      <c r="J99" s="261"/>
      <c r="K99" s="261"/>
      <c r="L99" s="261"/>
      <c r="M99" s="262"/>
      <c r="N99" s="298" t="s">
        <v>258</v>
      </c>
      <c r="O99" s="472"/>
      <c r="P99" s="472"/>
      <c r="Q99" s="476"/>
    </row>
    <row r="100" spans="2:17" ht="62.5" customHeight="1">
      <c r="B100" s="287" t="s">
        <v>262</v>
      </c>
      <c r="C100" s="288"/>
      <c r="D100" s="288"/>
      <c r="E100" s="288"/>
      <c r="F100" s="288"/>
      <c r="G100" s="289"/>
      <c r="H100" s="278"/>
      <c r="I100" s="279"/>
      <c r="J100" s="279"/>
      <c r="K100" s="279"/>
      <c r="L100" s="279"/>
      <c r="M100" s="280"/>
      <c r="N100" s="473"/>
      <c r="O100" s="441"/>
      <c r="P100" s="441"/>
      <c r="Q100" s="442"/>
    </row>
  </sheetData>
  <sheetProtection selectLockedCells="1" selectUnlockedCells="1"/>
  <mergeCells count="206">
    <mergeCell ref="B99:G99"/>
    <mergeCell ref="H99:M100"/>
    <mergeCell ref="N99:Q100"/>
    <mergeCell ref="B100:G100"/>
    <mergeCell ref="B95:G95"/>
    <mergeCell ref="H95:M96"/>
    <mergeCell ref="N95:Q96"/>
    <mergeCell ref="B96:G96"/>
    <mergeCell ref="B97:Q97"/>
    <mergeCell ref="B98:G98"/>
    <mergeCell ref="H98:M98"/>
    <mergeCell ref="N98:Q98"/>
    <mergeCell ref="B91:F92"/>
    <mergeCell ref="G91:K92"/>
    <mergeCell ref="L91:Q92"/>
    <mergeCell ref="B93:Q93"/>
    <mergeCell ref="B94:G94"/>
    <mergeCell ref="H94:M94"/>
    <mergeCell ref="N94:Q94"/>
    <mergeCell ref="B87:G87"/>
    <mergeCell ref="H87:K88"/>
    <mergeCell ref="L87:Q88"/>
    <mergeCell ref="B88:G88"/>
    <mergeCell ref="B89:Q89"/>
    <mergeCell ref="B90:F90"/>
    <mergeCell ref="G90:K90"/>
    <mergeCell ref="L90:Q90"/>
    <mergeCell ref="B83:G83"/>
    <mergeCell ref="H83:K84"/>
    <mergeCell ref="L83:Q84"/>
    <mergeCell ref="B84:G84"/>
    <mergeCell ref="B85:G85"/>
    <mergeCell ref="H85:K86"/>
    <mergeCell ref="L85:Q86"/>
    <mergeCell ref="B86:G86"/>
    <mergeCell ref="B80:G80"/>
    <mergeCell ref="H80:K80"/>
    <mergeCell ref="L80:Q80"/>
    <mergeCell ref="B81:G81"/>
    <mergeCell ref="H81:K82"/>
    <mergeCell ref="L81:Q82"/>
    <mergeCell ref="B82:G82"/>
    <mergeCell ref="B76:G76"/>
    <mergeCell ref="H76:K77"/>
    <mergeCell ref="L76:Q77"/>
    <mergeCell ref="B77:G77"/>
    <mergeCell ref="B78:G78"/>
    <mergeCell ref="H78:K79"/>
    <mergeCell ref="L78:Q79"/>
    <mergeCell ref="B79:G79"/>
    <mergeCell ref="B72:Q72"/>
    <mergeCell ref="B73:G73"/>
    <mergeCell ref="H73:K73"/>
    <mergeCell ref="L73:Q73"/>
    <mergeCell ref="B74:G74"/>
    <mergeCell ref="H74:K75"/>
    <mergeCell ref="L74:Q75"/>
    <mergeCell ref="B75:G75"/>
    <mergeCell ref="B68:H68"/>
    <mergeCell ref="I68:L69"/>
    <mergeCell ref="M68:Q69"/>
    <mergeCell ref="B69:H69"/>
    <mergeCell ref="B70:H70"/>
    <mergeCell ref="I70:L71"/>
    <mergeCell ref="M70:Q71"/>
    <mergeCell ref="B71:H71"/>
    <mergeCell ref="B65:H65"/>
    <mergeCell ref="I65:L65"/>
    <mergeCell ref="M65:Q65"/>
    <mergeCell ref="B66:H66"/>
    <mergeCell ref="I66:L67"/>
    <mergeCell ref="M66:Q67"/>
    <mergeCell ref="B67:H67"/>
    <mergeCell ref="B63:H63"/>
    <mergeCell ref="I63:L63"/>
    <mergeCell ref="M63:Q63"/>
    <mergeCell ref="B64:H64"/>
    <mergeCell ref="I64:L64"/>
    <mergeCell ref="M64:Q64"/>
    <mergeCell ref="B61:H61"/>
    <mergeCell ref="I61:L61"/>
    <mergeCell ref="M61:Q61"/>
    <mergeCell ref="B62:H62"/>
    <mergeCell ref="I62:L62"/>
    <mergeCell ref="M62:Q62"/>
    <mergeCell ref="B59:H59"/>
    <mergeCell ref="I59:L59"/>
    <mergeCell ref="M59:Q59"/>
    <mergeCell ref="B60:H60"/>
    <mergeCell ref="I60:L60"/>
    <mergeCell ref="M60:Q60"/>
    <mergeCell ref="B57:H57"/>
    <mergeCell ref="I57:L57"/>
    <mergeCell ref="M57:Q57"/>
    <mergeCell ref="B58:H58"/>
    <mergeCell ref="I58:L58"/>
    <mergeCell ref="M58:Q58"/>
    <mergeCell ref="B56:H56"/>
    <mergeCell ref="I56:L56"/>
    <mergeCell ref="M56:Q56"/>
    <mergeCell ref="E50:G50"/>
    <mergeCell ref="B51:I51"/>
    <mergeCell ref="B52:Q52"/>
    <mergeCell ref="B53:H53"/>
    <mergeCell ref="I53:L53"/>
    <mergeCell ref="M53:Q53"/>
    <mergeCell ref="J40:M40"/>
    <mergeCell ref="N40:Q40"/>
    <mergeCell ref="B41:I41"/>
    <mergeCell ref="J41:M47"/>
    <mergeCell ref="N41:Q47"/>
    <mergeCell ref="B42:B45"/>
    <mergeCell ref="C42:D42"/>
    <mergeCell ref="B54:H55"/>
    <mergeCell ref="I54:L54"/>
    <mergeCell ref="M54:Q54"/>
    <mergeCell ref="I55:L55"/>
    <mergeCell ref="M55:Q55"/>
    <mergeCell ref="B46:I46"/>
    <mergeCell ref="B47:I47"/>
    <mergeCell ref="B48:I48"/>
    <mergeCell ref="J48:M51"/>
    <mergeCell ref="N48:Q51"/>
    <mergeCell ref="B49:B50"/>
    <mergeCell ref="C49:D49"/>
    <mergeCell ref="E49:G49"/>
    <mergeCell ref="H49:I50"/>
    <mergeCell ref="C50:D50"/>
    <mergeCell ref="E42:G42"/>
    <mergeCell ref="H42:I45"/>
    <mergeCell ref="C43:D43"/>
    <mergeCell ref="E43:G43"/>
    <mergeCell ref="C44:D44"/>
    <mergeCell ref="E44:G44"/>
    <mergeCell ref="C45:D45"/>
    <mergeCell ref="E45:G45"/>
    <mergeCell ref="B38:I38"/>
    <mergeCell ref="B39:I39"/>
    <mergeCell ref="B40:I40"/>
    <mergeCell ref="B31:I31"/>
    <mergeCell ref="J31:M39"/>
    <mergeCell ref="N31:Q39"/>
    <mergeCell ref="B32:C37"/>
    <mergeCell ref="D32:E32"/>
    <mergeCell ref="F32:G32"/>
    <mergeCell ref="H32:I37"/>
    <mergeCell ref="D33:E33"/>
    <mergeCell ref="F33:G33"/>
    <mergeCell ref="D34:E34"/>
    <mergeCell ref="F34:G34"/>
    <mergeCell ref="D35:E35"/>
    <mergeCell ref="F35:G35"/>
    <mergeCell ref="D36:E36"/>
    <mergeCell ref="F36:G36"/>
    <mergeCell ref="D37:E37"/>
    <mergeCell ref="F37:G37"/>
    <mergeCell ref="B27:I27"/>
    <mergeCell ref="J27:M28"/>
    <mergeCell ref="N27:Q28"/>
    <mergeCell ref="B28:I28"/>
    <mergeCell ref="B29:Q29"/>
    <mergeCell ref="B30:I30"/>
    <mergeCell ref="J30:M30"/>
    <mergeCell ref="N30:Q30"/>
    <mergeCell ref="B24:I24"/>
    <mergeCell ref="J24:M25"/>
    <mergeCell ref="N24:Q25"/>
    <mergeCell ref="B25:I25"/>
    <mergeCell ref="B26:I26"/>
    <mergeCell ref="J26:M26"/>
    <mergeCell ref="N26:Q26"/>
    <mergeCell ref="B21:I21"/>
    <mergeCell ref="J21:M22"/>
    <mergeCell ref="N21:Q22"/>
    <mergeCell ref="B22:I22"/>
    <mergeCell ref="B23:I23"/>
    <mergeCell ref="J23:M23"/>
    <mergeCell ref="N23:Q23"/>
    <mergeCell ref="B17:J17"/>
    <mergeCell ref="K17:N18"/>
    <mergeCell ref="O17:Q18"/>
    <mergeCell ref="B18:J18"/>
    <mergeCell ref="B19:Q19"/>
    <mergeCell ref="B20:I20"/>
    <mergeCell ref="J20:M20"/>
    <mergeCell ref="N20:Q20"/>
    <mergeCell ref="B12:J12"/>
    <mergeCell ref="K12:N12"/>
    <mergeCell ref="O12:Q12"/>
    <mergeCell ref="B13:Q13"/>
    <mergeCell ref="B14:Q14"/>
    <mergeCell ref="B15:J15"/>
    <mergeCell ref="K15:N16"/>
    <mergeCell ref="O15:Q16"/>
    <mergeCell ref="B16:J16"/>
    <mergeCell ref="B7:Q7"/>
    <mergeCell ref="B8:Q8"/>
    <mergeCell ref="B9:Q9"/>
    <mergeCell ref="B10:Q10"/>
    <mergeCell ref="B11:Q11"/>
    <mergeCell ref="B1:Q1"/>
    <mergeCell ref="B2:Q2"/>
    <mergeCell ref="B3:Q3"/>
    <mergeCell ref="B4:Q4"/>
    <mergeCell ref="B5:Q5"/>
    <mergeCell ref="B6:Q6"/>
  </mergeCells>
  <pageMargins left="0.39370078740157483" right="0.39370078740157483" top="0.35433070866141736" bottom="0.39370078740157483" header="0.31496062992125984" footer="0.11811023622047245"/>
  <pageSetup scale="80" orientation="portrait" r:id="rId1"/>
  <headerFooter>
    <oddFooter>&amp;RPage &amp;P de &amp;N</oddFooter>
  </headerFooter>
  <rowBreaks count="9" manualBreakCount="9">
    <brk id="10" max="16383" man="1"/>
    <brk id="18" max="16383" man="1"/>
    <brk id="25" max="16383" man="1"/>
    <brk id="51" max="16383" man="1"/>
    <brk id="64" max="16383" man="1"/>
    <brk id="71" max="16383" man="1"/>
    <brk id="79" max="16383" man="1"/>
    <brk id="88" max="16383" man="1"/>
    <brk id="9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rgb="FF66FFCC"/>
  </sheetPr>
  <dimension ref="A1:L20"/>
  <sheetViews>
    <sheetView showGridLines="0" showRowColHeaders="0" zoomScale="85" zoomScaleNormal="85" workbookViewId="0">
      <selection activeCell="E4" sqref="E4"/>
    </sheetView>
  </sheetViews>
  <sheetFormatPr baseColWidth="10" defaultRowHeight="14.5"/>
  <cols>
    <col min="1" max="1" width="26.54296875" bestFit="1" customWidth="1"/>
    <col min="2" max="2" width="46.453125" bestFit="1" customWidth="1"/>
    <col min="3" max="3" width="7.1796875" customWidth="1"/>
    <col min="4" max="4" width="16.54296875" customWidth="1"/>
    <col min="5" max="5" width="31.54296875" customWidth="1"/>
  </cols>
  <sheetData>
    <row r="1" spans="1:12" ht="36.65" customHeight="1">
      <c r="A1" s="483"/>
      <c r="B1" s="483"/>
      <c r="C1" s="483"/>
      <c r="D1" s="483"/>
      <c r="E1" s="483"/>
      <c r="F1" s="3"/>
    </row>
    <row r="2" spans="1:12" ht="15.5">
      <c r="A2" s="484" t="s">
        <v>55</v>
      </c>
      <c r="B2" s="484"/>
      <c r="C2" s="484"/>
      <c r="D2" s="484"/>
      <c r="E2" s="484"/>
      <c r="F2" s="6"/>
      <c r="G2" s="6"/>
      <c r="H2" s="6"/>
      <c r="I2" s="6"/>
      <c r="J2" s="6"/>
      <c r="L2" s="3"/>
    </row>
    <row r="3" spans="1:12" ht="14.9" customHeight="1">
      <c r="A3" s="5"/>
      <c r="B3" s="5"/>
      <c r="C3" s="5"/>
      <c r="D3" s="5"/>
      <c r="E3" s="5"/>
      <c r="F3" s="3"/>
    </row>
    <row r="4" spans="1:12" ht="25" customHeight="1">
      <c r="A4" s="191" t="s">
        <v>9</v>
      </c>
      <c r="B4" s="194"/>
      <c r="D4" s="191" t="s">
        <v>13</v>
      </c>
      <c r="E4" s="195"/>
    </row>
    <row r="5" spans="1:12" ht="2.15" customHeight="1">
      <c r="A5" s="191"/>
      <c r="B5" s="21"/>
      <c r="D5" s="4"/>
    </row>
    <row r="6" spans="1:12" ht="25" customHeight="1">
      <c r="A6" s="191" t="s">
        <v>10</v>
      </c>
      <c r="B6" s="195"/>
    </row>
    <row r="7" spans="1:12" ht="2.15" customHeight="1">
      <c r="A7" s="191"/>
      <c r="B7" s="21"/>
    </row>
    <row r="8" spans="1:12" ht="25" customHeight="1">
      <c r="A8" s="191" t="s">
        <v>14</v>
      </c>
      <c r="B8" s="196"/>
    </row>
    <row r="9" spans="1:12" ht="2.15" customHeight="1">
      <c r="A9" s="191"/>
      <c r="B9" s="21"/>
    </row>
    <row r="10" spans="1:12" ht="2.15" customHeight="1">
      <c r="A10" s="191"/>
      <c r="B10" s="21"/>
    </row>
    <row r="11" spans="1:12" ht="25" customHeight="1">
      <c r="A11" s="191" t="s">
        <v>11</v>
      </c>
      <c r="B11" s="195"/>
    </row>
    <row r="12" spans="1:12" ht="2.15" customHeight="1">
      <c r="A12" s="191"/>
      <c r="B12" s="21"/>
    </row>
    <row r="13" spans="1:12" ht="2.15" customHeight="1">
      <c r="A13" s="191"/>
      <c r="B13" s="21"/>
    </row>
    <row r="14" spans="1:12" ht="25" customHeight="1">
      <c r="A14" s="191" t="s">
        <v>12</v>
      </c>
      <c r="B14" s="195"/>
    </row>
    <row r="15" spans="1:12" ht="2.15" customHeight="1">
      <c r="A15" s="191"/>
      <c r="B15" s="21"/>
    </row>
    <row r="16" spans="1:12" ht="25" customHeight="1">
      <c r="A16" s="192" t="s">
        <v>62</v>
      </c>
      <c r="B16" s="195"/>
    </row>
    <row r="17" spans="1:2" ht="2.15" customHeight="1">
      <c r="A17" s="191"/>
      <c r="B17" s="20"/>
    </row>
    <row r="18" spans="1:2" ht="2.15" customHeight="1">
      <c r="A18" s="191"/>
      <c r="B18" s="20"/>
    </row>
    <row r="19" spans="1:2" ht="25" customHeight="1">
      <c r="A19" s="193" t="s">
        <v>141</v>
      </c>
      <c r="B19" s="197"/>
    </row>
    <row r="20" spans="1:2" ht="2.15" customHeight="1">
      <c r="A20" s="22"/>
    </row>
  </sheetData>
  <sheetProtection algorithmName="SHA-512" hashValue="961R+cTUTzauPuASvZgynkdm7BwPKm+jnT7iOEBoZALpK/eq2V4r6QyXUchLK1vcrb1U+OOLJgSYNt6JOl+X6g==" saltValue="PmWdJ+dKFuKpCFkwrQiZ7g==" spinCount="100000" sheet="1" selectLockedCells="1"/>
  <mergeCells count="2">
    <mergeCell ref="A1:E1"/>
    <mergeCell ref="A2:E2"/>
  </mergeCells>
  <dataValidations count="1">
    <dataValidation type="date" errorStyle="information" allowBlank="1" showInputMessage="1" showErrorMessage="1" errorTitle="Date de naissance" error="Veuillez utiliser le format AAAA-MM-JJ" sqref="B8">
      <formula1>1</formula1>
      <formula2>401769</formula2>
    </dataValidation>
  </dataValidations>
  <pageMargins left="0.70866141732283472" right="0.70866141732283472" top="0.74803149606299213" bottom="0.74803149606299213" header="0.31496062992125984" footer="0.31496062992125984"/>
  <pageSetup scale="67" orientation="portrait" r:id="rId1"/>
  <headerFooter>
    <oddFooter>&amp;L&amp;"Arial,Normal"&amp;12&amp;A&amp;R&amp;"Arial,Normal"&amp;12&amp;P de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'MENU - DI'!$H$11:$H$27</xm:f>
          </x14:formula1>
          <xm:sqref>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tabColor rgb="FF66CCFF"/>
  </sheetPr>
  <dimension ref="B1:R194"/>
  <sheetViews>
    <sheetView showGridLines="0" showRowColHeaders="0" tabSelected="1" zoomScaleNormal="100" workbookViewId="0">
      <selection activeCell="C11" sqref="C11:C16"/>
    </sheetView>
  </sheetViews>
  <sheetFormatPr baseColWidth="10" defaultColWidth="10.81640625" defaultRowHeight="14.5"/>
  <cols>
    <col min="1" max="1" width="3.81640625" customWidth="1"/>
    <col min="2" max="2" width="10.1796875" hidden="1" customWidth="1"/>
    <col min="3" max="3" width="4.81640625" style="26" customWidth="1"/>
    <col min="4" max="4" width="1.1796875" customWidth="1"/>
    <col min="5" max="5" width="27" customWidth="1"/>
    <col min="6" max="6" width="3.453125" style="88" customWidth="1"/>
    <col min="7" max="7" width="54.54296875" customWidth="1"/>
    <col min="8" max="8" width="6.1796875" customWidth="1"/>
    <col min="9" max="9" width="1.1796875" customWidth="1"/>
    <col min="10" max="10" width="6.453125" customWidth="1"/>
    <col min="11" max="11" width="1.1796875" customWidth="1"/>
    <col min="12" max="12" width="6.1796875" customWidth="1"/>
    <col min="13" max="13" width="1.1796875" customWidth="1"/>
    <col min="14" max="14" width="9.1796875" customWidth="1"/>
    <col min="15" max="15" width="14.81640625" style="10" customWidth="1"/>
    <col min="16" max="16" width="12.54296875" style="7" bestFit="1" customWidth="1"/>
  </cols>
  <sheetData>
    <row r="1" spans="2:16">
      <c r="E1" s="547" t="str">
        <f>CONCATENATE('ID de l''usager'!E4," ",'ID de l''usager'!B4)</f>
        <v xml:space="preserve"> </v>
      </c>
    </row>
    <row r="2" spans="2:16">
      <c r="E2" s="547"/>
    </row>
    <row r="3" spans="2:16" ht="15.5">
      <c r="E3" s="89"/>
      <c r="F3" s="90"/>
      <c r="G3" s="89"/>
    </row>
    <row r="4" spans="2:16" ht="15.5">
      <c r="E4" s="89"/>
      <c r="F4" s="90"/>
      <c r="G4" s="89"/>
    </row>
    <row r="6" spans="2:16">
      <c r="E6" s="1"/>
      <c r="F6" s="91"/>
      <c r="G6" s="1"/>
    </row>
    <row r="7" spans="2:16">
      <c r="E7" s="1"/>
      <c r="F7" s="91"/>
      <c r="G7" s="1"/>
    </row>
    <row r="8" spans="2:16" ht="15" customHeight="1" thickBot="1">
      <c r="D8" s="92" t="s">
        <v>263</v>
      </c>
      <c r="E8" s="93"/>
      <c r="F8" s="93"/>
      <c r="G8" s="26"/>
    </row>
    <row r="9" spans="2:16" ht="69" customHeight="1" thickBot="1">
      <c r="B9" s="522" t="s">
        <v>264</v>
      </c>
      <c r="C9" s="523"/>
      <c r="D9" s="523"/>
      <c r="E9" s="523"/>
      <c r="F9" s="523"/>
      <c r="G9" s="524"/>
      <c r="H9" s="27" t="s">
        <v>0</v>
      </c>
      <c r="I9" s="28"/>
      <c r="J9" s="27" t="s">
        <v>2</v>
      </c>
      <c r="K9" s="28"/>
      <c r="L9" s="525" t="s">
        <v>1</v>
      </c>
      <c r="M9" s="525"/>
    </row>
    <row r="10" spans="2:16" ht="23.15" customHeight="1">
      <c r="B10" t="b">
        <f>IF(ISBLANK(C10), FALSE, COUNTIF($C$10:C10, "&lt;&gt;"))</f>
        <v>0</v>
      </c>
      <c r="C10" s="94"/>
      <c r="D10" s="29"/>
      <c r="E10" s="95" t="s">
        <v>166</v>
      </c>
      <c r="F10" s="96"/>
      <c r="G10" s="30"/>
      <c r="H10" s="31"/>
      <c r="I10" s="31"/>
      <c r="J10" s="31"/>
      <c r="K10" s="31"/>
      <c r="L10" s="31"/>
      <c r="M10" s="32"/>
    </row>
    <row r="11" spans="2:16" ht="16" customHeight="1">
      <c r="B11" t="b">
        <f>IF(ISBLANK(C11), FALSE, COUNTIF($C$10:C11, "&lt;&gt;"))</f>
        <v>0</v>
      </c>
      <c r="C11" s="526"/>
      <c r="D11" s="97"/>
      <c r="E11" s="502" t="s">
        <v>463</v>
      </c>
      <c r="F11" s="98"/>
      <c r="G11" s="99" t="s">
        <v>265</v>
      </c>
      <c r="H11" s="517" t="str">
        <f>IF(ISBLANK(C11),"",30)</f>
        <v/>
      </c>
      <c r="I11" s="6"/>
      <c r="J11" s="516"/>
      <c r="K11" s="6"/>
      <c r="L11" s="516"/>
      <c r="M11" s="100"/>
    </row>
    <row r="12" spans="2:16" ht="15.65" customHeight="1">
      <c r="B12" t="b">
        <f>IF(ISBLANK(C12), FALSE, COUNTIF($C$10:C12, "&lt;&gt;"))</f>
        <v>0</v>
      </c>
      <c r="C12" s="526"/>
      <c r="D12" s="97"/>
      <c r="E12" s="502"/>
      <c r="F12" s="78"/>
      <c r="G12" s="101" t="s">
        <v>266</v>
      </c>
      <c r="H12" s="517"/>
      <c r="I12" s="6"/>
      <c r="J12" s="516"/>
      <c r="K12" s="6"/>
      <c r="L12" s="516"/>
      <c r="M12" s="100"/>
    </row>
    <row r="13" spans="2:16" ht="15.65" customHeight="1">
      <c r="B13" t="b">
        <f>IF(ISBLANK(C13), FALSE, COUNTIF($C$10:C13, "&lt;&gt;"))</f>
        <v>0</v>
      </c>
      <c r="C13" s="526"/>
      <c r="D13" s="97"/>
      <c r="E13" s="502"/>
      <c r="F13" s="78"/>
      <c r="G13" s="101" t="s">
        <v>267</v>
      </c>
      <c r="H13" s="517"/>
      <c r="I13" s="6"/>
      <c r="J13" s="516"/>
      <c r="K13" s="6"/>
      <c r="L13" s="516"/>
      <c r="M13" s="100"/>
    </row>
    <row r="14" spans="2:16" ht="15.65" customHeight="1">
      <c r="B14" t="b">
        <f>IF(ISBLANK(C14), FALSE, COUNTIF($C$10:C14, "&lt;&gt;"))</f>
        <v>0</v>
      </c>
      <c r="C14" s="526"/>
      <c r="D14" s="97"/>
      <c r="E14" s="502"/>
      <c r="F14" s="78"/>
      <c r="G14" s="101" t="s">
        <v>268</v>
      </c>
      <c r="H14" s="517"/>
      <c r="I14" s="6"/>
      <c r="J14" s="516"/>
      <c r="K14" s="6"/>
      <c r="L14" s="516"/>
      <c r="M14" s="100"/>
    </row>
    <row r="15" spans="2:16" ht="15.65" customHeight="1">
      <c r="B15" t="b">
        <f>IF(ISBLANK(C15), FALSE, COUNTIF($C$10:C15, "&lt;&gt;"))</f>
        <v>0</v>
      </c>
      <c r="C15" s="526"/>
      <c r="D15" s="97"/>
      <c r="E15" s="502"/>
      <c r="F15" s="78"/>
      <c r="G15" s="101" t="s">
        <v>269</v>
      </c>
      <c r="H15" s="517"/>
      <c r="I15" s="6"/>
      <c r="J15" s="516"/>
      <c r="K15" s="6"/>
      <c r="L15" s="516"/>
      <c r="M15" s="100"/>
    </row>
    <row r="16" spans="2:16" ht="15.65" customHeight="1">
      <c r="B16" t="b">
        <f>IF(ISBLANK(C16), FALSE, COUNTIF($C$10:C16, "&lt;&gt;"))</f>
        <v>0</v>
      </c>
      <c r="C16" s="526"/>
      <c r="D16" s="34"/>
      <c r="E16" s="502"/>
      <c r="F16" s="78"/>
      <c r="G16" s="101" t="s">
        <v>270</v>
      </c>
      <c r="H16" s="517"/>
      <c r="I16" s="35"/>
      <c r="J16" s="516"/>
      <c r="K16" s="35"/>
      <c r="L16" s="516"/>
      <c r="M16" s="36"/>
      <c r="O16" s="10" t="str">
        <f>IF(ISBLANK(L11),"",(H11*J11)*(L11/60))</f>
        <v/>
      </c>
      <c r="P16" s="7" t="s">
        <v>18</v>
      </c>
    </row>
    <row r="17" spans="2:16" ht="24" customHeight="1" thickBot="1">
      <c r="B17" t="b">
        <f>IF(ISBLANK(C17), FALSE, COUNTIF($C$10:C17, "&lt;&gt;"))</f>
        <v>0</v>
      </c>
      <c r="C17" s="37"/>
      <c r="D17" s="37"/>
      <c r="E17" s="38"/>
      <c r="F17" s="102"/>
      <c r="G17" s="38"/>
      <c r="H17" s="493" t="s">
        <v>271</v>
      </c>
      <c r="I17" s="493"/>
      <c r="J17" s="493"/>
      <c r="K17" s="493"/>
      <c r="L17" s="493"/>
      <c r="M17" s="39"/>
      <c r="P17" s="8"/>
    </row>
    <row r="18" spans="2:16" ht="15.65" customHeight="1">
      <c r="B18" t="b">
        <f>IF(ISBLANK(C18), FALSE, COUNTIF($C$10:C18, "&lt;&gt;"))</f>
        <v>0</v>
      </c>
      <c r="C18" s="34"/>
      <c r="D18" s="34"/>
      <c r="E18" s="41"/>
      <c r="F18" s="103"/>
      <c r="G18" s="41"/>
      <c r="H18" s="104"/>
      <c r="I18" s="104"/>
      <c r="J18" s="104"/>
      <c r="K18" s="104"/>
      <c r="L18" s="104"/>
      <c r="M18" s="36"/>
      <c r="P18" s="8"/>
    </row>
    <row r="19" spans="2:16" ht="16" customHeight="1">
      <c r="B19" t="b">
        <f>IF(ISBLANK(C19), FALSE, COUNTIF($C$10:C19, "&lt;&gt;"))</f>
        <v>0</v>
      </c>
      <c r="C19" s="527"/>
      <c r="D19" s="34"/>
      <c r="E19" s="502" t="s">
        <v>464</v>
      </c>
      <c r="F19" s="103"/>
      <c r="G19" s="105" t="s">
        <v>272</v>
      </c>
      <c r="H19" s="517" t="str">
        <f>IF(ISBLANK(C19),"",15)</f>
        <v/>
      </c>
      <c r="I19" s="104"/>
      <c r="J19" s="516"/>
      <c r="K19" s="104"/>
      <c r="L19" s="528"/>
      <c r="M19" s="36"/>
      <c r="P19" s="8"/>
    </row>
    <row r="20" spans="2:16" ht="15" customHeight="1">
      <c r="B20" t="b">
        <f>IF(ISBLANK(C20), FALSE, COUNTIF($C$10:C20, "&lt;&gt;"))</f>
        <v>0</v>
      </c>
      <c r="C20" s="527"/>
      <c r="D20" s="34"/>
      <c r="E20" s="502"/>
      <c r="F20" s="79"/>
      <c r="G20" s="41" t="s">
        <v>273</v>
      </c>
      <c r="H20" s="517"/>
      <c r="I20" s="104"/>
      <c r="J20" s="516"/>
      <c r="K20" s="104"/>
      <c r="L20" s="529"/>
      <c r="M20" s="36"/>
      <c r="P20" s="8"/>
    </row>
    <row r="21" spans="2:16" ht="15" customHeight="1">
      <c r="B21" t="b">
        <f>IF(ISBLANK(C21), FALSE, COUNTIF($C$10:C21, "&lt;&gt;"))</f>
        <v>0</v>
      </c>
      <c r="C21" s="527"/>
      <c r="D21" s="34"/>
      <c r="E21" s="502"/>
      <c r="F21" s="79"/>
      <c r="G21" s="41" t="s">
        <v>274</v>
      </c>
      <c r="H21" s="517"/>
      <c r="I21" s="104"/>
      <c r="J21" s="516"/>
      <c r="K21" s="104"/>
      <c r="L21" s="529"/>
      <c r="M21" s="36"/>
      <c r="P21" s="8"/>
    </row>
    <row r="22" spans="2:16" ht="15" customHeight="1">
      <c r="B22" t="b">
        <f>IF(ISBLANK(C22), FALSE, COUNTIF($C$10:C22, "&lt;&gt;"))</f>
        <v>0</v>
      </c>
      <c r="C22" s="527"/>
      <c r="D22" s="34"/>
      <c r="E22" s="502"/>
      <c r="F22" s="79"/>
      <c r="G22" s="41" t="s">
        <v>275</v>
      </c>
      <c r="H22" s="517"/>
      <c r="I22" s="104"/>
      <c r="J22" s="516"/>
      <c r="K22" s="104"/>
      <c r="L22" s="529"/>
      <c r="M22" s="36"/>
      <c r="P22" s="8"/>
    </row>
    <row r="23" spans="2:16" ht="15" customHeight="1">
      <c r="B23" t="b">
        <f>IF(ISBLANK(C23), FALSE, COUNTIF($C$10:C23, "&lt;&gt;"))</f>
        <v>0</v>
      </c>
      <c r="C23" s="527"/>
      <c r="D23" s="34"/>
      <c r="E23" s="502"/>
      <c r="F23" s="79"/>
      <c r="G23" s="41" t="s">
        <v>267</v>
      </c>
      <c r="H23" s="517"/>
      <c r="I23" s="104"/>
      <c r="J23" s="516"/>
      <c r="K23" s="104"/>
      <c r="L23" s="529"/>
      <c r="M23" s="36"/>
      <c r="P23" s="8"/>
    </row>
    <row r="24" spans="2:16" ht="15" customHeight="1">
      <c r="B24" t="b">
        <f>IF(ISBLANK(C24), FALSE, COUNTIF($C$10:C24, "&lt;&gt;"))</f>
        <v>0</v>
      </c>
      <c r="C24" s="527"/>
      <c r="D24" s="34"/>
      <c r="E24" s="502"/>
      <c r="F24" s="79"/>
      <c r="G24" s="41" t="s">
        <v>268</v>
      </c>
      <c r="H24" s="517"/>
      <c r="I24" s="104"/>
      <c r="J24" s="516"/>
      <c r="K24" s="104"/>
      <c r="L24" s="529"/>
      <c r="M24" s="36"/>
      <c r="P24" s="8"/>
    </row>
    <row r="25" spans="2:16" ht="15" customHeight="1">
      <c r="B25" t="b">
        <f>IF(ISBLANK(C25), FALSE, COUNTIF($C$10:C25, "&lt;&gt;"))</f>
        <v>0</v>
      </c>
      <c r="C25" s="527"/>
      <c r="D25" s="34"/>
      <c r="E25" s="502"/>
      <c r="F25" s="79"/>
      <c r="G25" s="41" t="s">
        <v>269</v>
      </c>
      <c r="H25" s="517"/>
      <c r="I25" s="104"/>
      <c r="J25" s="516"/>
      <c r="K25" s="104"/>
      <c r="L25" s="529"/>
      <c r="M25" s="36"/>
      <c r="P25" s="8"/>
    </row>
    <row r="26" spans="2:16" ht="15" customHeight="1">
      <c r="B26" t="b">
        <f>IF(ISBLANK(C26), FALSE, COUNTIF($C$10:C26, "&lt;&gt;"))</f>
        <v>0</v>
      </c>
      <c r="C26" s="527"/>
      <c r="D26" s="40"/>
      <c r="E26" s="502"/>
      <c r="F26" s="78"/>
      <c r="G26" s="101" t="s">
        <v>270</v>
      </c>
      <c r="H26" s="517"/>
      <c r="I26" s="35"/>
      <c r="J26" s="516"/>
      <c r="K26" s="35"/>
      <c r="L26" s="530"/>
      <c r="M26" s="36"/>
      <c r="O26" s="10" t="str">
        <f>IF(ISBLANK(L19),"",(H19*J19)*(L19/60))</f>
        <v/>
      </c>
      <c r="P26" s="7" t="s">
        <v>18</v>
      </c>
    </row>
    <row r="27" spans="2:16" ht="30.65" customHeight="1">
      <c r="B27" t="b">
        <f>IF(ISBLANK(C27), FALSE, COUNTIF($C$10:C27, "&lt;&gt;"))</f>
        <v>0</v>
      </c>
      <c r="C27" s="34"/>
      <c r="D27" s="34"/>
      <c r="E27" s="41"/>
      <c r="F27" s="103"/>
      <c r="G27" s="41"/>
      <c r="H27" s="531" t="s">
        <v>271</v>
      </c>
      <c r="I27" s="531"/>
      <c r="J27" s="531"/>
      <c r="K27" s="531"/>
      <c r="L27" s="531"/>
      <c r="M27" s="36"/>
    </row>
    <row r="28" spans="2:16" ht="22" customHeight="1">
      <c r="B28" t="b">
        <f>IF(ISBLANK(C28), FALSE, COUNTIF($C$10:C28, "&lt;&gt;"))</f>
        <v>0</v>
      </c>
      <c r="C28" s="106"/>
      <c r="D28" s="42"/>
      <c r="E28" s="95" t="s">
        <v>3</v>
      </c>
      <c r="F28" s="96"/>
      <c r="G28" s="30"/>
      <c r="H28" s="31"/>
      <c r="I28" s="31"/>
      <c r="J28" s="31"/>
      <c r="K28" s="31"/>
      <c r="L28" s="31"/>
      <c r="M28" s="32"/>
    </row>
    <row r="29" spans="2:16" ht="17.149999999999999" customHeight="1">
      <c r="B29" t="b">
        <f>IF(ISBLANK(C29), FALSE, COUNTIF($C$10:C29, "&lt;&gt;"))</f>
        <v>0</v>
      </c>
      <c r="C29" s="527"/>
      <c r="D29" s="34"/>
      <c r="E29" s="502" t="s">
        <v>276</v>
      </c>
      <c r="F29" s="98"/>
      <c r="G29" s="107" t="s">
        <v>272</v>
      </c>
      <c r="H29" s="517" t="str">
        <f>IF(ISBLANK(C29),"",45 + IF(F30&lt;&gt;"",15,0))</f>
        <v/>
      </c>
      <c r="I29" s="35"/>
      <c r="J29" s="517" t="str">
        <f>IF(ISBLANK(C29),"", 1)</f>
        <v/>
      </c>
      <c r="K29" s="35"/>
      <c r="L29" s="516"/>
      <c r="M29" s="36"/>
    </row>
    <row r="30" spans="2:16" ht="15.65" customHeight="1">
      <c r="B30" t="b">
        <f>IF(ISBLANK(C30), FALSE, COUNTIF($C$10:C30, "&lt;&gt;"))</f>
        <v>0</v>
      </c>
      <c r="C30" s="527"/>
      <c r="D30" s="34"/>
      <c r="E30" s="502"/>
      <c r="F30" s="78"/>
      <c r="G30" s="108" t="s">
        <v>377</v>
      </c>
      <c r="H30" s="517"/>
      <c r="I30" s="35"/>
      <c r="J30" s="517"/>
      <c r="K30" s="35"/>
      <c r="L30" s="516"/>
      <c r="M30" s="36"/>
    </row>
    <row r="31" spans="2:16" ht="15.65" customHeight="1">
      <c r="B31" t="b">
        <f>IF(ISBLANK(C31), FALSE, COUNTIF($C$10:C31, "&lt;&gt;"))</f>
        <v>0</v>
      </c>
      <c r="C31" s="527"/>
      <c r="D31" s="34"/>
      <c r="E31" s="502"/>
      <c r="F31" s="78"/>
      <c r="G31" s="109" t="s">
        <v>277</v>
      </c>
      <c r="H31" s="517"/>
      <c r="I31" s="35"/>
      <c r="J31" s="517"/>
      <c r="K31" s="35"/>
      <c r="L31" s="516"/>
      <c r="M31" s="36"/>
    </row>
    <row r="32" spans="2:16" ht="15.65" customHeight="1">
      <c r="B32" t="b">
        <f>IF(ISBLANK(C32), FALSE, COUNTIF($C$10:C32, "&lt;&gt;"))</f>
        <v>0</v>
      </c>
      <c r="C32" s="527"/>
      <c r="D32" s="34"/>
      <c r="E32" s="502"/>
      <c r="F32" s="78"/>
      <c r="G32" s="109" t="s">
        <v>278</v>
      </c>
      <c r="H32" s="517"/>
      <c r="I32" s="35"/>
      <c r="J32" s="517"/>
      <c r="K32" s="35"/>
      <c r="L32" s="516"/>
      <c r="M32" s="36"/>
    </row>
    <row r="33" spans="2:16" ht="15.65" customHeight="1">
      <c r="B33" t="b">
        <f>IF(ISBLANK(C33), FALSE, COUNTIF($C$10:C33, "&lt;&gt;"))</f>
        <v>0</v>
      </c>
      <c r="C33" s="527"/>
      <c r="D33" s="34"/>
      <c r="E33" s="502"/>
      <c r="F33" s="78"/>
      <c r="G33" s="109" t="s">
        <v>279</v>
      </c>
      <c r="H33" s="517"/>
      <c r="I33" s="35"/>
      <c r="J33" s="517"/>
      <c r="K33" s="35"/>
      <c r="L33" s="516"/>
      <c r="M33" s="36"/>
    </row>
    <row r="34" spans="2:16" ht="15.65" customHeight="1">
      <c r="B34" t="b">
        <f>IF(ISBLANK(C34), FALSE, COUNTIF($C$10:C34, "&lt;&gt;"))</f>
        <v>0</v>
      </c>
      <c r="C34" s="527"/>
      <c r="D34" s="34"/>
      <c r="E34" s="502"/>
      <c r="F34" s="78"/>
      <c r="G34" s="109" t="s">
        <v>280</v>
      </c>
      <c r="H34" s="517"/>
      <c r="I34" s="35"/>
      <c r="J34" s="517"/>
      <c r="K34" s="35"/>
      <c r="L34" s="516"/>
      <c r="M34" s="36"/>
    </row>
    <row r="35" spans="2:16" ht="15.65" customHeight="1">
      <c r="B35" t="b">
        <f>IF(ISBLANK(C35), FALSE, COUNTIF($C$10:C35, "&lt;&gt;"))</f>
        <v>0</v>
      </c>
      <c r="C35" s="527"/>
      <c r="D35" s="34"/>
      <c r="E35" s="502"/>
      <c r="F35" s="78"/>
      <c r="G35" s="109" t="s">
        <v>281</v>
      </c>
      <c r="H35" s="517"/>
      <c r="I35" s="35"/>
      <c r="J35" s="517"/>
      <c r="K35" s="35"/>
      <c r="L35" s="516"/>
      <c r="M35" s="36"/>
    </row>
    <row r="36" spans="2:16" ht="15.65" customHeight="1">
      <c r="B36" t="b">
        <f>IF(ISBLANK(C36), FALSE, COUNTIF($C$10:C36, "&lt;&gt;"))</f>
        <v>0</v>
      </c>
      <c r="C36" s="527"/>
      <c r="D36" s="34"/>
      <c r="E36" s="502"/>
      <c r="F36" s="78"/>
      <c r="G36" s="109" t="s">
        <v>282</v>
      </c>
      <c r="H36" s="517"/>
      <c r="I36" s="35"/>
      <c r="J36" s="517"/>
      <c r="K36" s="35"/>
      <c r="L36" s="516"/>
      <c r="M36" s="36"/>
    </row>
    <row r="37" spans="2:16" ht="15.65" customHeight="1">
      <c r="B37" t="b">
        <f>IF(ISBLANK(C37), FALSE, COUNTIF($C$10:C37, "&lt;&gt;"))</f>
        <v>0</v>
      </c>
      <c r="C37" s="527"/>
      <c r="D37" s="34"/>
      <c r="E37" s="502"/>
      <c r="F37" s="78"/>
      <c r="G37" s="109" t="s">
        <v>283</v>
      </c>
      <c r="H37" s="517"/>
      <c r="I37" s="35"/>
      <c r="J37" s="517"/>
      <c r="K37" s="35"/>
      <c r="L37" s="516"/>
      <c r="M37" s="36"/>
    </row>
    <row r="38" spans="2:16" ht="15.65" customHeight="1">
      <c r="B38" t="b">
        <f>IF(ISBLANK(C38), FALSE, COUNTIF($C$10:C38, "&lt;&gt;"))</f>
        <v>0</v>
      </c>
      <c r="C38" s="527"/>
      <c r="D38" s="34"/>
      <c r="E38" s="502"/>
      <c r="F38" s="78"/>
      <c r="G38" s="109" t="s">
        <v>284</v>
      </c>
      <c r="H38" s="517"/>
      <c r="I38" s="35"/>
      <c r="J38" s="517"/>
      <c r="K38" s="35"/>
      <c r="L38" s="516"/>
      <c r="M38" s="36"/>
    </row>
    <row r="39" spans="2:16" ht="15.65" customHeight="1">
      <c r="B39" t="b">
        <f>IF(ISBLANK(C39), FALSE, COUNTIF($C$10:C39, "&lt;&gt;"))</f>
        <v>0</v>
      </c>
      <c r="C39" s="527"/>
      <c r="D39" s="34"/>
      <c r="E39" s="502"/>
      <c r="F39" s="78"/>
      <c r="G39" s="109" t="s">
        <v>341</v>
      </c>
      <c r="H39" s="517"/>
      <c r="I39" s="35"/>
      <c r="J39" s="517"/>
      <c r="K39" s="35"/>
      <c r="L39" s="516"/>
      <c r="M39" s="36"/>
    </row>
    <row r="40" spans="2:16" ht="15.65" customHeight="1">
      <c r="B40" t="b">
        <f>IF(ISBLANK(C40), FALSE, COUNTIF($C$10:C40, "&lt;&gt;"))</f>
        <v>0</v>
      </c>
      <c r="C40" s="527"/>
      <c r="D40" s="34"/>
      <c r="E40" s="502"/>
      <c r="F40" s="78"/>
      <c r="G40" s="109" t="s">
        <v>342</v>
      </c>
      <c r="H40" s="517"/>
      <c r="I40" s="35"/>
      <c r="J40" s="517"/>
      <c r="K40" s="35"/>
      <c r="L40" s="516"/>
      <c r="M40" s="36"/>
    </row>
    <row r="41" spans="2:16" ht="15.65" customHeight="1">
      <c r="B41" t="b">
        <f>IF(ISBLANK(C41), FALSE, COUNTIF($C$10:C41, "&lt;&gt;"))</f>
        <v>0</v>
      </c>
      <c r="C41" s="527"/>
      <c r="D41" s="34"/>
      <c r="E41" s="502"/>
      <c r="F41" s="78"/>
      <c r="G41" s="109" t="s">
        <v>343</v>
      </c>
      <c r="H41" s="517"/>
      <c r="I41" s="35"/>
      <c r="J41" s="517"/>
      <c r="K41" s="35"/>
      <c r="L41" s="516"/>
      <c r="M41" s="36"/>
    </row>
    <row r="42" spans="2:16" ht="15.65" customHeight="1">
      <c r="B42" t="b">
        <f>IF(ISBLANK(C42), FALSE, COUNTIF($C$10:C42, "&lt;&gt;"))</f>
        <v>0</v>
      </c>
      <c r="C42" s="527"/>
      <c r="D42" s="34"/>
      <c r="E42" s="502"/>
      <c r="F42" s="78"/>
      <c r="G42" s="109" t="s">
        <v>285</v>
      </c>
      <c r="H42" s="517"/>
      <c r="I42" s="35"/>
      <c r="J42" s="517"/>
      <c r="K42" s="35"/>
      <c r="L42" s="516"/>
      <c r="M42" s="36"/>
    </row>
    <row r="43" spans="2:16" ht="15.65" customHeight="1">
      <c r="B43" t="b">
        <f>IF(ISBLANK(C43), FALSE, COUNTIF($C$10:C43, "&lt;&gt;"))</f>
        <v>0</v>
      </c>
      <c r="C43" s="527"/>
      <c r="D43" s="34"/>
      <c r="E43" s="502"/>
      <c r="F43" s="78"/>
      <c r="G43" s="109" t="s">
        <v>286</v>
      </c>
      <c r="H43" s="517"/>
      <c r="I43" s="35"/>
      <c r="J43" s="517"/>
      <c r="K43" s="35"/>
      <c r="L43" s="516"/>
      <c r="M43" s="36"/>
    </row>
    <row r="44" spans="2:16" ht="15.65" customHeight="1">
      <c r="B44" t="b">
        <f>IF(ISBLANK(C44), FALSE, COUNTIF($C$10:C44, "&lt;&gt;"))</f>
        <v>0</v>
      </c>
      <c r="C44" s="527"/>
      <c r="D44" s="34"/>
      <c r="E44" s="502"/>
      <c r="F44" s="78"/>
      <c r="G44" s="109" t="s">
        <v>394</v>
      </c>
      <c r="H44" s="517"/>
      <c r="I44" s="35"/>
      <c r="J44" s="517"/>
      <c r="K44" s="35"/>
      <c r="L44" s="516"/>
      <c r="M44" s="36"/>
      <c r="O44" s="10" t="str">
        <f>IF(ISBLANK(L29),"",(H29*J29)*(L29/60))</f>
        <v/>
      </c>
      <c r="P44" s="7" t="s">
        <v>18</v>
      </c>
    </row>
    <row r="45" spans="2:16" ht="29.5" customHeight="1" thickBot="1">
      <c r="B45" t="b">
        <f>IF(ISBLANK(C45), FALSE, COUNTIF($C$10:C45, "&lt;&gt;"))</f>
        <v>0</v>
      </c>
      <c r="C45" s="37"/>
      <c r="D45" s="37"/>
      <c r="E45" s="38"/>
      <c r="F45" s="102"/>
      <c r="G45" s="38"/>
      <c r="H45" s="493" t="s">
        <v>287</v>
      </c>
      <c r="I45" s="493"/>
      <c r="J45" s="493"/>
      <c r="K45" s="493"/>
      <c r="L45" s="493"/>
      <c r="M45" s="39"/>
    </row>
    <row r="46" spans="2:16" ht="16" customHeight="1" thickBot="1">
      <c r="B46" t="b">
        <f>IF(ISBLANK(C46), FALSE, COUNTIF($C$10:C46, "&lt;&gt;"))</f>
        <v>0</v>
      </c>
      <c r="C46" s="110"/>
      <c r="D46" s="34"/>
      <c r="E46" s="41"/>
      <c r="F46" s="103"/>
      <c r="G46" s="41"/>
      <c r="H46" s="104"/>
      <c r="I46" s="104"/>
      <c r="J46" s="104"/>
      <c r="K46" s="104"/>
      <c r="L46" s="104"/>
      <c r="M46" s="36"/>
    </row>
    <row r="47" spans="2:16" ht="17.5" customHeight="1">
      <c r="B47" t="b">
        <f>IF(ISBLANK(C47), FALSE, COUNTIF($C$10:C47, "&lt;&gt;"))</f>
        <v>0</v>
      </c>
      <c r="C47" s="518"/>
      <c r="D47" s="40"/>
      <c r="E47" s="502" t="s">
        <v>288</v>
      </c>
      <c r="F47" s="98"/>
      <c r="G47" s="107" t="s">
        <v>272</v>
      </c>
      <c r="H47" s="506" t="str">
        <f>IF(ISBLANK(C47),"",30 + IF(F48&lt;&gt;"",15,0))</f>
        <v/>
      </c>
      <c r="I47" s="35"/>
      <c r="J47" s="506" t="str">
        <f>IF(ISBLANK(C47),"", 1)</f>
        <v/>
      </c>
      <c r="K47" s="35"/>
      <c r="L47" s="509"/>
      <c r="M47" s="36"/>
    </row>
    <row r="48" spans="2:16" ht="15.65" customHeight="1">
      <c r="B48" t="b">
        <f>IF(ISBLANK(C48), FALSE, COUNTIF($C$10:C48, "&lt;&gt;"))</f>
        <v>0</v>
      </c>
      <c r="C48" s="519"/>
      <c r="D48" s="34"/>
      <c r="E48" s="502"/>
      <c r="F48" s="78"/>
      <c r="G48" s="108" t="s">
        <v>378</v>
      </c>
      <c r="H48" s="507"/>
      <c r="I48" s="35"/>
      <c r="J48" s="507"/>
      <c r="K48" s="35"/>
      <c r="L48" s="510"/>
      <c r="M48" s="36"/>
    </row>
    <row r="49" spans="2:18" ht="15" customHeight="1">
      <c r="B49" t="b">
        <f>IF(ISBLANK(C49), FALSE, COUNTIF($C$10:C49, "&lt;&gt;"))</f>
        <v>0</v>
      </c>
      <c r="C49" s="519"/>
      <c r="D49" s="40"/>
      <c r="E49" s="502"/>
      <c r="F49" s="78"/>
      <c r="G49" s="109" t="s">
        <v>289</v>
      </c>
      <c r="H49" s="507"/>
      <c r="I49" s="35"/>
      <c r="J49" s="507"/>
      <c r="K49" s="35"/>
      <c r="L49" s="510"/>
      <c r="M49" s="36"/>
    </row>
    <row r="50" spans="2:18" ht="15" customHeight="1">
      <c r="B50" t="b">
        <f>IF(ISBLANK(C50), FALSE, COUNTIF($C$10:C50, "&lt;&gt;"))</f>
        <v>0</v>
      </c>
      <c r="C50" s="519"/>
      <c r="D50" s="40"/>
      <c r="E50" s="502"/>
      <c r="F50" s="78"/>
      <c r="G50" s="109" t="s">
        <v>290</v>
      </c>
      <c r="H50" s="507"/>
      <c r="I50" s="35"/>
      <c r="J50" s="507"/>
      <c r="K50" s="35"/>
      <c r="L50" s="510"/>
      <c r="M50" s="36"/>
    </row>
    <row r="51" spans="2:18" ht="15" customHeight="1">
      <c r="B51" t="b">
        <f>IF(ISBLANK(C51), FALSE, COUNTIF($C$10:C51, "&lt;&gt;"))</f>
        <v>0</v>
      </c>
      <c r="C51" s="519"/>
      <c r="D51" s="40"/>
      <c r="E51" s="502"/>
      <c r="F51" s="78"/>
      <c r="G51" s="109" t="s">
        <v>279</v>
      </c>
      <c r="H51" s="507"/>
      <c r="I51" s="35"/>
      <c r="J51" s="507"/>
      <c r="K51" s="35"/>
      <c r="L51" s="510"/>
      <c r="M51" s="36"/>
    </row>
    <row r="52" spans="2:18" ht="15" customHeight="1">
      <c r="B52" t="b">
        <f>IF(ISBLANK(C52), FALSE, COUNTIF($C$10:C52, "&lt;&gt;"))</f>
        <v>0</v>
      </c>
      <c r="C52" s="519"/>
      <c r="D52" s="40"/>
      <c r="E52" s="502"/>
      <c r="F52" s="78"/>
      <c r="G52" s="109" t="s">
        <v>280</v>
      </c>
      <c r="H52" s="507"/>
      <c r="I52" s="35"/>
      <c r="J52" s="507"/>
      <c r="K52" s="35"/>
      <c r="L52" s="510"/>
      <c r="M52" s="36"/>
    </row>
    <row r="53" spans="2:18" ht="15" customHeight="1">
      <c r="B53" t="b">
        <f>IF(ISBLANK(C53), FALSE, COUNTIF($C$10:C53, "&lt;&gt;"))</f>
        <v>0</v>
      </c>
      <c r="C53" s="519"/>
      <c r="D53" s="40"/>
      <c r="E53" s="502"/>
      <c r="F53" s="78"/>
      <c r="G53" s="109" t="s">
        <v>281</v>
      </c>
      <c r="H53" s="507"/>
      <c r="I53" s="35"/>
      <c r="J53" s="507"/>
      <c r="K53" s="35"/>
      <c r="L53" s="510"/>
      <c r="M53" s="36"/>
    </row>
    <row r="54" spans="2:18" ht="15" customHeight="1">
      <c r="B54" t="b">
        <f>IF(ISBLANK(C54), FALSE, COUNTIF($C$10:C54, "&lt;&gt;"))</f>
        <v>0</v>
      </c>
      <c r="C54" s="519"/>
      <c r="D54" s="40"/>
      <c r="E54" s="502"/>
      <c r="F54" s="78"/>
      <c r="G54" s="109" t="s">
        <v>282</v>
      </c>
      <c r="H54" s="507"/>
      <c r="I54" s="35"/>
      <c r="J54" s="507"/>
      <c r="K54" s="35"/>
      <c r="L54" s="510"/>
      <c r="M54" s="36"/>
    </row>
    <row r="55" spans="2:18" ht="25.5" customHeight="1">
      <c r="B55" t="b">
        <f>IF(ISBLANK(C55), FALSE, COUNTIF($C$10:C55, "&lt;&gt;"))</f>
        <v>0</v>
      </c>
      <c r="C55" s="519"/>
      <c r="D55" s="40"/>
      <c r="E55" s="502"/>
      <c r="F55" s="78"/>
      <c r="G55" s="109" t="s">
        <v>344</v>
      </c>
      <c r="H55" s="507"/>
      <c r="I55" s="35"/>
      <c r="J55" s="507"/>
      <c r="K55" s="35"/>
      <c r="L55" s="510"/>
      <c r="M55" s="36"/>
    </row>
    <row r="56" spans="2:18" ht="27" customHeight="1">
      <c r="B56" t="b">
        <f>IF(ISBLANK(C56), FALSE, COUNTIF($C$10:C56, "&lt;&gt;"))</f>
        <v>0</v>
      </c>
      <c r="C56" s="519"/>
      <c r="D56" s="40"/>
      <c r="E56" s="502"/>
      <c r="F56" s="78"/>
      <c r="G56" s="109" t="s">
        <v>345</v>
      </c>
      <c r="H56" s="507"/>
      <c r="I56" s="35"/>
      <c r="J56" s="507"/>
      <c r="K56" s="35"/>
      <c r="L56" s="510"/>
      <c r="M56" s="36"/>
    </row>
    <row r="57" spans="2:18" ht="15" customHeight="1">
      <c r="B57" t="b">
        <f>IF(ISBLANK(C57), FALSE, COUNTIF($C$10:C57, "&lt;&gt;"))</f>
        <v>0</v>
      </c>
      <c r="C57" s="519"/>
      <c r="D57" s="40"/>
      <c r="E57" s="502"/>
      <c r="F57" s="78"/>
      <c r="G57" s="109" t="s">
        <v>341</v>
      </c>
      <c r="H57" s="507"/>
      <c r="I57" s="35"/>
      <c r="J57" s="507"/>
      <c r="K57" s="35"/>
      <c r="L57" s="510"/>
      <c r="M57" s="36"/>
    </row>
    <row r="58" spans="2:18" ht="15" customHeight="1">
      <c r="B58" t="b">
        <f>IF(ISBLANK(C58), FALSE, COUNTIF($C$10:C58, "&lt;&gt;"))</f>
        <v>0</v>
      </c>
      <c r="C58" s="519"/>
      <c r="D58" s="40"/>
      <c r="E58" s="502"/>
      <c r="F58" s="78"/>
      <c r="G58" s="109" t="s">
        <v>342</v>
      </c>
      <c r="H58" s="507"/>
      <c r="I58" s="35"/>
      <c r="J58" s="507"/>
      <c r="K58" s="35"/>
      <c r="L58" s="510"/>
      <c r="M58" s="36"/>
    </row>
    <row r="59" spans="2:18" ht="15" customHeight="1">
      <c r="B59" t="b">
        <f>IF(ISBLANK(C59), FALSE, COUNTIF($C$10:C59, "&lt;&gt;"))</f>
        <v>0</v>
      </c>
      <c r="C59" s="519"/>
      <c r="D59" s="40"/>
      <c r="E59" s="502"/>
      <c r="F59" s="78"/>
      <c r="G59" s="109" t="s">
        <v>343</v>
      </c>
      <c r="H59" s="507"/>
      <c r="I59" s="35"/>
      <c r="J59" s="507"/>
      <c r="K59" s="35"/>
      <c r="L59" s="510"/>
      <c r="M59" s="36"/>
    </row>
    <row r="60" spans="2:18" ht="15" customHeight="1">
      <c r="B60" t="b">
        <f>IF(ISBLANK(C60), FALSE, COUNTIF($C$10:C60, "&lt;&gt;"))</f>
        <v>0</v>
      </c>
      <c r="C60" s="519"/>
      <c r="D60" s="40"/>
      <c r="E60" s="502"/>
      <c r="F60" s="78"/>
      <c r="G60" s="109" t="s">
        <v>285</v>
      </c>
      <c r="H60" s="507"/>
      <c r="I60" s="35"/>
      <c r="J60" s="507"/>
      <c r="K60" s="35"/>
      <c r="L60" s="510"/>
      <c r="M60" s="36"/>
    </row>
    <row r="61" spans="2:18" ht="15" customHeight="1">
      <c r="B61" t="b">
        <f>IF(ISBLANK(C61), FALSE, COUNTIF($C$10:C61, "&lt;&gt;"))</f>
        <v>0</v>
      </c>
      <c r="C61" s="519"/>
      <c r="D61" s="40"/>
      <c r="E61" s="502"/>
      <c r="F61" s="78"/>
      <c r="G61" s="109" t="s">
        <v>286</v>
      </c>
      <c r="H61" s="507"/>
      <c r="I61" s="35"/>
      <c r="J61" s="507"/>
      <c r="K61" s="35"/>
      <c r="L61" s="510"/>
      <c r="M61" s="36"/>
    </row>
    <row r="62" spans="2:18" ht="15" customHeight="1" thickBot="1">
      <c r="B62" t="b">
        <f>IF(ISBLANK(C62), FALSE, COUNTIF($C$10:C62, "&lt;&gt;"))</f>
        <v>0</v>
      </c>
      <c r="C62" s="520"/>
      <c r="D62" s="40"/>
      <c r="E62" s="502"/>
      <c r="F62" s="78"/>
      <c r="G62" s="109" t="s">
        <v>394</v>
      </c>
      <c r="H62" s="508"/>
      <c r="I62" s="35"/>
      <c r="J62" s="508"/>
      <c r="K62" s="35"/>
      <c r="L62" s="511"/>
      <c r="M62" s="36"/>
      <c r="O62" s="10" t="str">
        <f>IF(ISBLANK(L47),"",(H47*J47)*(L47/60))</f>
        <v/>
      </c>
      <c r="P62" s="7" t="s">
        <v>18</v>
      </c>
    </row>
    <row r="63" spans="2:18" ht="38.15" customHeight="1" thickBot="1">
      <c r="B63" t="b">
        <f>IF(ISBLANK(C63), FALSE, COUNTIF($C$10:C63, "&lt;&gt;"))</f>
        <v>0</v>
      </c>
      <c r="C63" s="37"/>
      <c r="D63" s="37"/>
      <c r="E63" s="38"/>
      <c r="F63" s="102"/>
      <c r="G63" s="38"/>
      <c r="H63" s="493" t="s">
        <v>17</v>
      </c>
      <c r="I63" s="493"/>
      <c r="J63" s="493"/>
      <c r="K63" s="493"/>
      <c r="L63" s="493"/>
      <c r="M63" s="44"/>
      <c r="N63" s="2"/>
      <c r="O63" s="11"/>
      <c r="P63" s="2"/>
      <c r="Q63" s="2"/>
      <c r="R63" s="19"/>
    </row>
    <row r="64" spans="2:18" ht="14.5" customHeight="1" thickBot="1">
      <c r="B64" t="b">
        <f>IF(ISBLANK(C64), FALSE, COUNTIF($C$10:C64, "&lt;&gt;"))</f>
        <v>0</v>
      </c>
      <c r="C64" s="34"/>
      <c r="D64" s="34"/>
      <c r="E64" s="41"/>
      <c r="F64" s="103"/>
      <c r="G64" s="41"/>
      <c r="H64" s="104"/>
      <c r="I64" s="104"/>
      <c r="J64" s="104"/>
      <c r="K64" s="104"/>
      <c r="L64" s="104"/>
      <c r="M64" s="111"/>
      <c r="N64" s="2"/>
      <c r="O64" s="11"/>
      <c r="P64" s="2"/>
      <c r="Q64" s="2"/>
      <c r="R64" s="19"/>
    </row>
    <row r="65" spans="2:18" s="22" customFormat="1" ht="17.5" customHeight="1">
      <c r="B65" t="b">
        <f>IF(ISBLANK(C65), FALSE, COUNTIF($C$10:C65, "&lt;&gt;"))</f>
        <v>0</v>
      </c>
      <c r="C65" s="512"/>
      <c r="D65" s="34"/>
      <c r="E65" s="502" t="s">
        <v>291</v>
      </c>
      <c r="F65" s="98"/>
      <c r="G65" s="99" t="s">
        <v>272</v>
      </c>
      <c r="H65" s="506" t="str">
        <f>IF(ISBLANK(C65),"",10)</f>
        <v/>
      </c>
      <c r="I65" s="35"/>
      <c r="J65" s="509"/>
      <c r="K65" s="35"/>
      <c r="L65" s="509"/>
      <c r="M65" s="45"/>
      <c r="P65" s="24"/>
    </row>
    <row r="66" spans="2:18" s="22" customFormat="1" ht="15" customHeight="1">
      <c r="B66" t="b">
        <f>IF(ISBLANK(C66), FALSE, COUNTIF($C$10:C66, "&lt;&gt;"))</f>
        <v>0</v>
      </c>
      <c r="C66" s="513"/>
      <c r="D66" s="34"/>
      <c r="E66" s="502"/>
      <c r="F66" s="80"/>
      <c r="G66" s="101" t="s">
        <v>346</v>
      </c>
      <c r="H66" s="507"/>
      <c r="I66" s="35"/>
      <c r="J66" s="510"/>
      <c r="K66" s="35"/>
      <c r="L66" s="510"/>
      <c r="M66" s="45"/>
      <c r="O66" s="23"/>
      <c r="P66" s="24"/>
    </row>
    <row r="67" spans="2:18" s="22" customFormat="1" ht="15" customHeight="1">
      <c r="B67" t="b">
        <f>IF(ISBLANK(C67), FALSE, COUNTIF($C$10:C67, "&lt;&gt;"))</f>
        <v>0</v>
      </c>
      <c r="C67" s="513"/>
      <c r="D67" s="34"/>
      <c r="E67" s="502"/>
      <c r="F67" s="80"/>
      <c r="G67" s="101" t="s">
        <v>280</v>
      </c>
      <c r="H67" s="507"/>
      <c r="I67" s="35"/>
      <c r="J67" s="510"/>
      <c r="K67" s="35"/>
      <c r="L67" s="510"/>
      <c r="M67" s="45"/>
    </row>
    <row r="68" spans="2:18" s="22" customFormat="1" ht="15" customHeight="1" thickBot="1">
      <c r="B68" t="b">
        <f>IF(ISBLANK(C68), FALSE, COUNTIF($C$10:C68, "&lt;&gt;"))</f>
        <v>0</v>
      </c>
      <c r="C68" s="514"/>
      <c r="D68" s="34"/>
      <c r="E68" s="502"/>
      <c r="F68" s="80"/>
      <c r="G68" s="101" t="s">
        <v>281</v>
      </c>
      <c r="H68" s="508"/>
      <c r="I68" s="35"/>
      <c r="J68" s="511"/>
      <c r="K68" s="35"/>
      <c r="L68" s="511"/>
      <c r="M68" s="45"/>
      <c r="O68" s="23" t="str">
        <f>IF(ISBLANK(L65),"",(H65*J65)*L65/60)</f>
        <v/>
      </c>
      <c r="P68" s="24" t="s">
        <v>18</v>
      </c>
    </row>
    <row r="69" spans="2:18" ht="33.65" customHeight="1" thickBot="1">
      <c r="B69" t="b">
        <f>IF(ISBLANK(C69), FALSE, COUNTIF($C$10:C69, "&lt;&gt;"))</f>
        <v>0</v>
      </c>
      <c r="C69" s="34"/>
      <c r="D69" s="34"/>
      <c r="E69" s="41"/>
      <c r="F69" s="103"/>
      <c r="G69" s="41"/>
      <c r="H69" s="531" t="s">
        <v>292</v>
      </c>
      <c r="I69" s="531"/>
      <c r="J69" s="531"/>
      <c r="K69" s="531"/>
      <c r="L69" s="531"/>
      <c r="M69" s="44"/>
      <c r="N69" s="2"/>
      <c r="O69" s="11"/>
      <c r="P69" s="2"/>
      <c r="Q69" s="2"/>
      <c r="R69" s="19"/>
    </row>
    <row r="70" spans="2:18" ht="14.5" customHeight="1">
      <c r="B70" t="b">
        <f>IF(ISBLANK(C70), FALSE, COUNTIF($C$10:C70, "&lt;&gt;"))</f>
        <v>0</v>
      </c>
      <c r="C70" s="110"/>
      <c r="D70" s="110"/>
      <c r="E70" s="112"/>
      <c r="F70" s="113"/>
      <c r="G70" s="112"/>
      <c r="H70" s="114"/>
      <c r="I70" s="114"/>
      <c r="J70" s="114"/>
      <c r="K70" s="114"/>
      <c r="L70" s="114"/>
      <c r="M70" s="111"/>
      <c r="N70" s="2"/>
      <c r="O70" s="11"/>
      <c r="P70" s="2"/>
      <c r="Q70" s="2"/>
      <c r="R70" s="19"/>
    </row>
    <row r="71" spans="2:18" ht="24.65" customHeight="1" thickBot="1">
      <c r="B71" t="b">
        <f>IF(ISBLANK(C71), FALSE, COUNTIF($C$10:C71, "&lt;&gt;"))</f>
        <v>0</v>
      </c>
      <c r="C71" s="115"/>
      <c r="D71" s="116"/>
      <c r="E71" s="117" t="s">
        <v>398</v>
      </c>
      <c r="F71" s="118"/>
      <c r="G71" s="119"/>
      <c r="H71" s="120"/>
      <c r="I71" s="120"/>
      <c r="J71" s="120"/>
      <c r="K71" s="120"/>
      <c r="L71" s="120"/>
      <c r="M71" s="32"/>
    </row>
    <row r="72" spans="2:18" ht="16" customHeight="1">
      <c r="B72" t="b">
        <f>IF(ISBLANK(C72), FALSE, COUNTIF($C$10:C72, "&lt;&gt;"))</f>
        <v>0</v>
      </c>
      <c r="C72" s="532"/>
      <c r="D72" s="34"/>
      <c r="E72" s="502" t="s">
        <v>367</v>
      </c>
      <c r="F72" s="98"/>
      <c r="G72" s="99" t="s">
        <v>272</v>
      </c>
      <c r="H72" s="517" t="str">
        <f>IF(ISBLANK(C72),"",15)</f>
        <v/>
      </c>
      <c r="I72" s="48"/>
      <c r="J72" s="516"/>
      <c r="K72" s="48"/>
      <c r="L72" s="516"/>
      <c r="M72" s="36"/>
    </row>
    <row r="73" spans="2:18" ht="16" customHeight="1">
      <c r="B73" t="b">
        <f>IF(ISBLANK(C73), FALSE, COUNTIF($C$10:C73, "&lt;&gt;"))</f>
        <v>0</v>
      </c>
      <c r="C73" s="533"/>
      <c r="D73" s="34"/>
      <c r="E73" s="502"/>
      <c r="F73" s="78"/>
      <c r="G73" s="101" t="s">
        <v>368</v>
      </c>
      <c r="H73" s="517"/>
      <c r="I73" s="48"/>
      <c r="J73" s="516"/>
      <c r="K73" s="48"/>
      <c r="L73" s="516"/>
      <c r="M73" s="36"/>
    </row>
    <row r="74" spans="2:18" ht="16" customHeight="1">
      <c r="B74" t="b">
        <f>IF(ISBLANK(C74), FALSE, COUNTIF($C$10:C74, "&lt;&gt;"))</f>
        <v>0</v>
      </c>
      <c r="C74" s="533"/>
      <c r="D74" s="34"/>
      <c r="E74" s="502"/>
      <c r="F74" s="78"/>
      <c r="G74" s="101" t="s">
        <v>294</v>
      </c>
      <c r="H74" s="517"/>
      <c r="I74" s="48"/>
      <c r="J74" s="516"/>
      <c r="K74" s="48"/>
      <c r="L74" s="516"/>
      <c r="M74" s="36"/>
    </row>
    <row r="75" spans="2:18" ht="16" customHeight="1">
      <c r="B75" t="b">
        <f>IF(ISBLANK(C75), FALSE, COUNTIF($C$10:C75, "&lt;&gt;"))</f>
        <v>0</v>
      </c>
      <c r="C75" s="533"/>
      <c r="D75" s="34"/>
      <c r="E75" s="502"/>
      <c r="F75" s="78"/>
      <c r="G75" s="101" t="s">
        <v>295</v>
      </c>
      <c r="H75" s="517"/>
      <c r="I75" s="48"/>
      <c r="J75" s="516"/>
      <c r="K75" s="48"/>
      <c r="L75" s="516"/>
      <c r="M75" s="36"/>
    </row>
    <row r="76" spans="2:18" ht="16" customHeight="1">
      <c r="B76" t="b">
        <f>IF(ISBLANK(C76), FALSE, COUNTIF($C$10:C76, "&lt;&gt;"))</f>
        <v>0</v>
      </c>
      <c r="C76" s="533"/>
      <c r="D76" s="34"/>
      <c r="E76" s="502"/>
      <c r="F76" s="78"/>
      <c r="G76" s="101" t="s">
        <v>296</v>
      </c>
      <c r="H76" s="517"/>
      <c r="I76" s="48"/>
      <c r="J76" s="516"/>
      <c r="K76" s="48"/>
      <c r="L76" s="516"/>
      <c r="M76" s="36"/>
    </row>
    <row r="77" spans="2:18" ht="16" customHeight="1">
      <c r="B77" t="b">
        <f>IF(ISBLANK(C77), FALSE, COUNTIF($C$10:C77, "&lt;&gt;"))</f>
        <v>0</v>
      </c>
      <c r="C77" s="533"/>
      <c r="D77" s="34"/>
      <c r="E77" s="502"/>
      <c r="F77" s="78"/>
      <c r="G77" s="101" t="s">
        <v>297</v>
      </c>
      <c r="H77" s="517"/>
      <c r="I77" s="48"/>
      <c r="J77" s="516"/>
      <c r="K77" s="48"/>
      <c r="L77" s="516"/>
      <c r="M77" s="36"/>
    </row>
    <row r="78" spans="2:18" ht="16" customHeight="1">
      <c r="B78" t="b">
        <f>IF(ISBLANK(C78), FALSE, COUNTIF($C$10:C78, "&lt;&gt;"))</f>
        <v>0</v>
      </c>
      <c r="C78" s="533"/>
      <c r="D78" s="34"/>
      <c r="E78" s="502"/>
      <c r="F78" s="78"/>
      <c r="G78" s="101" t="s">
        <v>369</v>
      </c>
      <c r="H78" s="517"/>
      <c r="I78" s="48"/>
      <c r="J78" s="516"/>
      <c r="K78" s="48"/>
      <c r="L78" s="516"/>
      <c r="M78" s="36"/>
    </row>
    <row r="79" spans="2:18" ht="16" customHeight="1">
      <c r="B79" t="b">
        <f>IF(ISBLANK(C79), FALSE, COUNTIF($C$10:C79, "&lt;&gt;"))</f>
        <v>0</v>
      </c>
      <c r="C79" s="533"/>
      <c r="D79" s="34"/>
      <c r="E79" s="502"/>
      <c r="F79" s="78"/>
      <c r="G79" s="101" t="s">
        <v>370</v>
      </c>
      <c r="H79" s="517"/>
      <c r="I79" s="48"/>
      <c r="J79" s="516"/>
      <c r="K79" s="48"/>
      <c r="L79" s="516"/>
      <c r="M79" s="36"/>
    </row>
    <row r="80" spans="2:18" ht="16" customHeight="1">
      <c r="B80" t="b">
        <f>IF(ISBLANK(C80), FALSE, COUNTIF($C$10:C80, "&lt;&gt;"))</f>
        <v>0</v>
      </c>
      <c r="C80" s="533"/>
      <c r="D80" s="34"/>
      <c r="E80" s="502"/>
      <c r="F80" s="78"/>
      <c r="G80" s="101" t="s">
        <v>371</v>
      </c>
      <c r="H80" s="517"/>
      <c r="I80" s="48"/>
      <c r="J80" s="516"/>
      <c r="K80" s="48"/>
      <c r="L80" s="516"/>
      <c r="M80" s="36"/>
    </row>
    <row r="81" spans="2:16" ht="16" customHeight="1">
      <c r="B81" t="b">
        <f>IF(ISBLANK(C81), FALSE, COUNTIF($C$10:C81, "&lt;&gt;"))</f>
        <v>0</v>
      </c>
      <c r="C81" s="533"/>
      <c r="D81" s="34"/>
      <c r="E81" s="502"/>
      <c r="F81" s="78"/>
      <c r="G81" s="101" t="s">
        <v>395</v>
      </c>
      <c r="H81" s="517"/>
      <c r="I81" s="48"/>
      <c r="J81" s="516"/>
      <c r="K81" s="48"/>
      <c r="L81" s="516"/>
      <c r="M81" s="36"/>
    </row>
    <row r="82" spans="2:16" ht="25.5" customHeight="1" thickBot="1">
      <c r="B82" t="b">
        <f>IF(ISBLANK(C82), FALSE, COUNTIF($C$10:C82, "&lt;&gt;"))</f>
        <v>0</v>
      </c>
      <c r="C82" s="534"/>
      <c r="D82" s="34"/>
      <c r="E82" s="502"/>
      <c r="G82" s="121" t="s">
        <v>298</v>
      </c>
      <c r="H82" s="517"/>
      <c r="I82" s="48"/>
      <c r="J82" s="516"/>
      <c r="K82" s="48"/>
      <c r="L82" s="516"/>
      <c r="M82" s="36"/>
      <c r="O82" s="10" t="str">
        <f>IF(ISBLANK(L72),"",(H72*J72)*L72/60)</f>
        <v/>
      </c>
      <c r="P82" s="7" t="s">
        <v>18</v>
      </c>
    </row>
    <row r="83" spans="2:16" ht="16.5" customHeight="1" thickBot="1">
      <c r="B83" t="b">
        <f>IF(ISBLANK(C83), FALSE, COUNTIF($C$10:C83, "&lt;&gt;"))</f>
        <v>0</v>
      </c>
      <c r="C83" s="37"/>
      <c r="D83" s="37"/>
      <c r="E83" s="38"/>
      <c r="F83" s="102"/>
      <c r="G83" s="38"/>
      <c r="H83" s="493" t="s">
        <v>15</v>
      </c>
      <c r="I83" s="493"/>
      <c r="J83" s="493"/>
      <c r="K83" s="493"/>
      <c r="L83" s="493"/>
      <c r="M83" s="39"/>
    </row>
    <row r="84" spans="2:16" ht="16.5" customHeight="1" thickBot="1">
      <c r="B84" t="b">
        <f>IF(ISBLANK(C84), FALSE, COUNTIF($C$10:C84, "&lt;&gt;"))</f>
        <v>0</v>
      </c>
      <c r="C84" s="34"/>
      <c r="D84" s="34"/>
      <c r="E84" s="41"/>
      <c r="F84" s="103"/>
      <c r="G84" s="41"/>
      <c r="H84" s="104"/>
      <c r="I84" s="104"/>
      <c r="J84" s="104"/>
      <c r="K84" s="104"/>
      <c r="L84" s="104"/>
      <c r="M84" s="36"/>
    </row>
    <row r="85" spans="2:16" ht="16.5" customHeight="1">
      <c r="B85" t="b">
        <f>IF(ISBLANK(C85), FALSE, COUNTIF($C$10:C85, "&lt;&gt;"))</f>
        <v>0</v>
      </c>
      <c r="C85" s="512"/>
      <c r="D85" s="46"/>
      <c r="E85" s="494" t="s">
        <v>347</v>
      </c>
      <c r="F85" s="122"/>
      <c r="G85" s="123" t="s">
        <v>272</v>
      </c>
      <c r="H85" s="506" t="str">
        <f>IF(ISBLANK(C85),"",15)</f>
        <v/>
      </c>
      <c r="I85" s="48"/>
      <c r="J85" s="516"/>
      <c r="K85" s="48"/>
      <c r="L85" s="509"/>
      <c r="M85" s="47"/>
    </row>
    <row r="86" spans="2:16" ht="16.5" customHeight="1">
      <c r="B86" t="b">
        <f>IF(ISBLANK(C86), FALSE, COUNTIF($C$10:C86, "&lt;&gt;"))</f>
        <v>0</v>
      </c>
      <c r="C86" s="513"/>
      <c r="D86" s="46"/>
      <c r="E86" s="494"/>
      <c r="F86" s="78"/>
      <c r="G86" s="52" t="s">
        <v>348</v>
      </c>
      <c r="H86" s="507"/>
      <c r="I86" s="124"/>
      <c r="J86" s="516"/>
      <c r="K86" s="124"/>
      <c r="L86" s="510"/>
      <c r="M86" s="47"/>
    </row>
    <row r="87" spans="2:16" ht="16.5" customHeight="1">
      <c r="B87" t="b">
        <f>IF(ISBLANK(C87), FALSE, COUNTIF($C$10:C87, "&lt;&gt;"))</f>
        <v>0</v>
      </c>
      <c r="C87" s="513"/>
      <c r="D87" s="46"/>
      <c r="E87" s="494"/>
      <c r="F87" s="79"/>
      <c r="G87" s="41" t="s">
        <v>300</v>
      </c>
      <c r="H87" s="507"/>
      <c r="I87" s="104"/>
      <c r="J87" s="516"/>
      <c r="K87" s="104"/>
      <c r="L87" s="510"/>
      <c r="M87" s="47"/>
    </row>
    <row r="88" spans="2:16" ht="16.5" customHeight="1">
      <c r="B88" t="b">
        <f>IF(ISBLANK(C88), FALSE, COUNTIF($C$10:C88, "&lt;&gt;"))</f>
        <v>0</v>
      </c>
      <c r="C88" s="513"/>
      <c r="D88" s="46"/>
      <c r="E88" s="494"/>
      <c r="F88" s="79"/>
      <c r="G88" s="41" t="s">
        <v>349</v>
      </c>
      <c r="H88" s="507"/>
      <c r="I88" s="104"/>
      <c r="J88" s="516"/>
      <c r="K88" s="104"/>
      <c r="L88" s="510"/>
      <c r="M88" s="47"/>
    </row>
    <row r="89" spans="2:16" ht="16.5" customHeight="1">
      <c r="B89" t="b">
        <f>IF(ISBLANK(C89), FALSE, COUNTIF($C$10:C89, "&lt;&gt;"))</f>
        <v>0</v>
      </c>
      <c r="C89" s="513"/>
      <c r="D89" s="46"/>
      <c r="E89" s="494"/>
      <c r="F89" s="79"/>
      <c r="G89" s="41" t="s">
        <v>301</v>
      </c>
      <c r="H89" s="507"/>
      <c r="I89" s="104"/>
      <c r="J89" s="516"/>
      <c r="K89" s="104"/>
      <c r="L89" s="510"/>
      <c r="M89" s="47"/>
    </row>
    <row r="90" spans="2:16" ht="18" customHeight="1" thickBot="1">
      <c r="B90" t="b">
        <f>IF(ISBLANK(C90), FALSE, COUNTIF($C$10:C90, "&lt;&gt;"))</f>
        <v>0</v>
      </c>
      <c r="C90" s="514"/>
      <c r="D90" s="46"/>
      <c r="E90" s="521" t="s">
        <v>299</v>
      </c>
      <c r="F90" s="521"/>
      <c r="G90" s="521"/>
      <c r="H90" s="508"/>
      <c r="I90" s="104"/>
      <c r="J90" s="516"/>
      <c r="K90" s="104"/>
      <c r="L90" s="511"/>
      <c r="M90" s="47"/>
      <c r="O90" s="10" t="str">
        <f>IF(ISBLANK(L85),"",(H85*J85)*L85/60)</f>
        <v/>
      </c>
      <c r="P90" s="7" t="s">
        <v>18</v>
      </c>
    </row>
    <row r="91" spans="2:16" ht="27" customHeight="1" thickBot="1">
      <c r="B91" t="b">
        <f>IF(ISBLANK(C91), FALSE, COUNTIF($C$10:C91, "&lt;&gt;"))</f>
        <v>0</v>
      </c>
      <c r="C91" s="125"/>
      <c r="D91" s="49"/>
      <c r="E91" s="38"/>
      <c r="F91" s="102"/>
      <c r="G91" s="38"/>
      <c r="H91" s="493" t="s">
        <v>380</v>
      </c>
      <c r="I91" s="493"/>
      <c r="J91" s="493"/>
      <c r="K91" s="493"/>
      <c r="L91" s="493"/>
      <c r="M91" s="47"/>
    </row>
    <row r="92" spans="2:16" ht="16.5" customHeight="1">
      <c r="B92" t="b">
        <f>IF(ISBLANK(C92), FALSE, COUNTIF($C$10:C92, "&lt;&gt;"))</f>
        <v>0</v>
      </c>
      <c r="C92" s="126"/>
      <c r="D92" s="46"/>
      <c r="E92" s="41"/>
      <c r="F92" s="103"/>
      <c r="G92" s="41"/>
      <c r="H92" s="104"/>
      <c r="I92" s="104"/>
      <c r="J92" s="104"/>
      <c r="K92" s="104"/>
      <c r="L92" s="104"/>
      <c r="M92" s="47"/>
    </row>
    <row r="93" spans="2:16" ht="24.65" customHeight="1">
      <c r="B93" t="b">
        <f>IF(ISBLANK(C93), FALSE, COUNTIF($C$10:C93, "&lt;&gt;"))</f>
        <v>0</v>
      </c>
      <c r="C93" s="503"/>
      <c r="D93" s="46"/>
      <c r="E93" s="494" t="s">
        <v>350</v>
      </c>
      <c r="F93" s="127"/>
      <c r="G93" s="51" t="s">
        <v>399</v>
      </c>
      <c r="H93" s="506" t="str">
        <f>IF(ISBLANK(C93),"",15)</f>
        <v/>
      </c>
      <c r="I93" s="48"/>
      <c r="J93" s="516"/>
      <c r="K93" s="48"/>
      <c r="L93" s="509"/>
      <c r="M93" s="47"/>
    </row>
    <row r="94" spans="2:16" ht="16.5" customHeight="1">
      <c r="B94" t="b">
        <f>IF(ISBLANK(C94), FALSE, COUNTIF($C$10:C94, "&lt;&gt;"))</f>
        <v>0</v>
      </c>
      <c r="C94" s="504"/>
      <c r="D94" s="46"/>
      <c r="E94" s="494"/>
      <c r="F94" s="150" t="str">
        <f>IF(ISBLANK(G94),"","X")</f>
        <v/>
      </c>
      <c r="G94" s="151"/>
      <c r="H94" s="507"/>
      <c r="I94" s="48"/>
      <c r="J94" s="516"/>
      <c r="K94" s="48"/>
      <c r="L94" s="510"/>
      <c r="M94" s="47"/>
    </row>
    <row r="95" spans="2:16" ht="16.5" customHeight="1">
      <c r="B95" t="b">
        <f>IF(ISBLANK(C95), FALSE, COUNTIF($C$10:C95, "&lt;&gt;"))</f>
        <v>0</v>
      </c>
      <c r="C95" s="504"/>
      <c r="D95" s="46"/>
      <c r="E95" s="494"/>
      <c r="F95" s="122"/>
      <c r="G95" s="123" t="s">
        <v>272</v>
      </c>
      <c r="H95" s="507"/>
      <c r="I95" s="48"/>
      <c r="J95" s="516"/>
      <c r="K95" s="48"/>
      <c r="L95" s="510"/>
      <c r="M95" s="47"/>
    </row>
    <row r="96" spans="2:16" ht="16.5" customHeight="1">
      <c r="B96" t="b">
        <f>IF(ISBLANK(C96), FALSE, COUNTIF($C$10:C96, "&lt;&gt;"))</f>
        <v>0</v>
      </c>
      <c r="C96" s="504"/>
      <c r="D96" s="46"/>
      <c r="E96" s="494"/>
      <c r="F96" s="81"/>
      <c r="G96" s="68" t="s">
        <v>351</v>
      </c>
      <c r="H96" s="507"/>
      <c r="I96" s="48"/>
      <c r="J96" s="516"/>
      <c r="K96" s="48"/>
      <c r="L96" s="510"/>
      <c r="M96" s="47"/>
    </row>
    <row r="97" spans="2:16" ht="16.5" customHeight="1">
      <c r="B97" t="b">
        <f>IF(ISBLANK(C97), FALSE, COUNTIF($C$10:C97, "&lt;&gt;"))</f>
        <v>0</v>
      </c>
      <c r="C97" s="504"/>
      <c r="D97" s="46"/>
      <c r="E97" s="494"/>
      <c r="F97" s="81"/>
      <c r="G97" s="51" t="s">
        <v>352</v>
      </c>
      <c r="H97" s="507"/>
      <c r="I97" s="48"/>
      <c r="J97" s="516"/>
      <c r="K97" s="48"/>
      <c r="L97" s="510"/>
      <c r="M97" s="47"/>
    </row>
    <row r="98" spans="2:16" ht="16.5" customHeight="1">
      <c r="B98" t="b">
        <f>IF(ISBLANK(C98), FALSE, COUNTIF($C$10:C98, "&lt;&gt;"))</f>
        <v>0</v>
      </c>
      <c r="C98" s="505"/>
      <c r="D98" s="46"/>
      <c r="E98" s="128"/>
      <c r="F98" s="81"/>
      <c r="G98" s="51" t="s">
        <v>353</v>
      </c>
      <c r="H98" s="508"/>
      <c r="I98" s="48"/>
      <c r="J98" s="516"/>
      <c r="K98" s="48"/>
      <c r="L98" s="511"/>
      <c r="M98" s="47"/>
      <c r="O98" s="10" t="str">
        <f>IF(ISBLANK(L93),"",(H93*J93)*L93/60)</f>
        <v/>
      </c>
      <c r="P98" s="7" t="s">
        <v>18</v>
      </c>
    </row>
    <row r="99" spans="2:16" ht="33" customHeight="1">
      <c r="B99" t="b">
        <f>IF(ISBLANK(C99), FALSE, COUNTIF($C$10:C99, "&lt;&gt;"))</f>
        <v>0</v>
      </c>
      <c r="C99" s="126"/>
      <c r="D99" s="46"/>
      <c r="E99" s="129"/>
      <c r="F99" s="130"/>
      <c r="G99" s="129"/>
      <c r="H99" s="515" t="s">
        <v>380</v>
      </c>
      <c r="I99" s="515"/>
      <c r="J99" s="515"/>
      <c r="K99" s="515"/>
      <c r="L99" s="515"/>
      <c r="M99" s="47"/>
    </row>
    <row r="100" spans="2:16" ht="24.65" customHeight="1" thickBot="1">
      <c r="B100" t="b">
        <f>IF(ISBLANK(C100), FALSE, COUNTIF($C$10:C100, "&lt;&gt;"))</f>
        <v>0</v>
      </c>
      <c r="C100" s="131"/>
      <c r="D100" s="116"/>
      <c r="E100" s="132" t="s">
        <v>4</v>
      </c>
      <c r="F100" s="118"/>
      <c r="G100" s="119" t="s">
        <v>354</v>
      </c>
      <c r="H100" s="120"/>
      <c r="I100" s="120"/>
      <c r="J100" s="120"/>
      <c r="K100" s="120"/>
      <c r="L100" s="120"/>
      <c r="M100" s="32"/>
    </row>
    <row r="101" spans="2:16" ht="16.5" customHeight="1">
      <c r="B101" t="b">
        <f>IF(ISBLANK(C101), FALSE, COUNTIF($C$10:C101, "&lt;&gt;"))</f>
        <v>0</v>
      </c>
      <c r="C101" s="512"/>
      <c r="D101" s="34"/>
      <c r="E101" s="502" t="s">
        <v>355</v>
      </c>
      <c r="F101" s="127"/>
      <c r="G101" s="123" t="s">
        <v>272</v>
      </c>
      <c r="H101" s="507" t="str">
        <f>IF(ISBLANK(C101),"",15)</f>
        <v/>
      </c>
      <c r="I101" s="48"/>
      <c r="J101" s="510"/>
      <c r="K101" s="35"/>
      <c r="L101" s="510"/>
      <c r="M101" s="36"/>
    </row>
    <row r="102" spans="2:16" ht="16.5" customHeight="1">
      <c r="B102" t="b">
        <f>IF(ISBLANK(C102), FALSE, COUNTIF($C$10:C102, "&lt;&gt;"))</f>
        <v>0</v>
      </c>
      <c r="C102" s="513"/>
      <c r="D102" s="34"/>
      <c r="E102" s="502"/>
      <c r="F102" s="78"/>
      <c r="G102" s="101" t="s">
        <v>302</v>
      </c>
      <c r="H102" s="507"/>
      <c r="I102" s="48"/>
      <c r="J102" s="510"/>
      <c r="K102" s="35"/>
      <c r="L102" s="510"/>
      <c r="M102" s="36"/>
    </row>
    <row r="103" spans="2:16" ht="16.5" customHeight="1">
      <c r="B103" t="b">
        <f>IF(ISBLANK(C103), FALSE, COUNTIF($C$10:C103, "&lt;&gt;"))</f>
        <v>0</v>
      </c>
      <c r="C103" s="513"/>
      <c r="D103" s="34"/>
      <c r="E103" s="502"/>
      <c r="F103" s="78"/>
      <c r="G103" s="101" t="s">
        <v>303</v>
      </c>
      <c r="H103" s="507"/>
      <c r="I103" s="48"/>
      <c r="J103" s="510"/>
      <c r="K103" s="35"/>
      <c r="L103" s="510"/>
      <c r="M103" s="36"/>
    </row>
    <row r="104" spans="2:16" ht="16.5" customHeight="1">
      <c r="B104" t="b">
        <f>IF(ISBLANK(C104), FALSE, COUNTIF($C$10:C104, "&lt;&gt;"))</f>
        <v>0</v>
      </c>
      <c r="C104" s="513"/>
      <c r="D104" s="34"/>
      <c r="E104" s="502"/>
      <c r="F104" s="78"/>
      <c r="G104" s="101" t="s">
        <v>304</v>
      </c>
      <c r="H104" s="507"/>
      <c r="I104" s="48"/>
      <c r="J104" s="510"/>
      <c r="K104" s="35"/>
      <c r="L104" s="510"/>
      <c r="M104" s="36"/>
    </row>
    <row r="105" spans="2:16" ht="16.5" customHeight="1" thickBot="1">
      <c r="B105" t="b">
        <f>IF(ISBLANK(C105), FALSE, COUNTIF($C$10:C105, "&lt;&gt;"))</f>
        <v>0</v>
      </c>
      <c r="C105" s="514"/>
      <c r="D105" s="34"/>
      <c r="E105" s="502"/>
      <c r="F105" s="78"/>
      <c r="G105" s="101" t="s">
        <v>305</v>
      </c>
      <c r="H105" s="508"/>
      <c r="I105" s="48"/>
      <c r="J105" s="511"/>
      <c r="K105" s="35"/>
      <c r="L105" s="511"/>
      <c r="M105" s="36"/>
      <c r="O105" s="10" t="str">
        <f>IF(ISBLANK(L101),"",(H101*J101)*L101/60)</f>
        <v/>
      </c>
      <c r="P105" s="7" t="s">
        <v>18</v>
      </c>
    </row>
    <row r="106" spans="2:16" ht="15.65" customHeight="1" thickBot="1">
      <c r="B106" t="b">
        <f>IF(ISBLANK(C106), FALSE, COUNTIF($C$10:C106, "&lt;&gt;"))</f>
        <v>0</v>
      </c>
      <c r="C106" s="37"/>
      <c r="D106" s="37"/>
      <c r="E106" s="38"/>
      <c r="F106" s="102"/>
      <c r="G106" s="38"/>
      <c r="H106" s="493" t="s">
        <v>8</v>
      </c>
      <c r="I106" s="493"/>
      <c r="J106" s="493"/>
      <c r="K106" s="493"/>
      <c r="L106" s="493"/>
      <c r="M106" s="39"/>
    </row>
    <row r="107" spans="2:16" ht="15.65" customHeight="1" thickBot="1">
      <c r="B107" t="b">
        <f>IF(ISBLANK(C107), FALSE, COUNTIF($C$10:C107, "&lt;&gt;"))</f>
        <v>0</v>
      </c>
      <c r="C107" s="34"/>
      <c r="D107" s="34"/>
      <c r="E107" s="41"/>
      <c r="F107" s="103"/>
      <c r="G107" s="41"/>
      <c r="H107" s="104"/>
      <c r="I107" s="104"/>
      <c r="J107" s="104"/>
      <c r="K107" s="104"/>
      <c r="L107" s="104"/>
      <c r="M107" s="36"/>
    </row>
    <row r="108" spans="2:16" ht="16.5" customHeight="1">
      <c r="B108" t="b">
        <f>IF(ISBLANK(C108), FALSE, COUNTIF($C$10:C108, "&lt;&gt;"))</f>
        <v>0</v>
      </c>
      <c r="C108" s="512"/>
      <c r="D108" s="34"/>
      <c r="E108" s="502" t="s">
        <v>356</v>
      </c>
      <c r="F108" s="127"/>
      <c r="G108" s="123" t="s">
        <v>272</v>
      </c>
      <c r="H108" s="506" t="str">
        <f>IF(ISBLANK(C108),"",15)</f>
        <v/>
      </c>
      <c r="I108" s="48"/>
      <c r="J108" s="509"/>
      <c r="K108" s="35"/>
      <c r="L108" s="509"/>
      <c r="M108" s="36"/>
    </row>
    <row r="109" spans="2:16" ht="16.5" customHeight="1">
      <c r="B109" t="b">
        <f>IF(ISBLANK(C109), FALSE, COUNTIF($C$10:C109, "&lt;&gt;"))</f>
        <v>0</v>
      </c>
      <c r="C109" s="513"/>
      <c r="D109" s="34"/>
      <c r="E109" s="502"/>
      <c r="F109" s="78"/>
      <c r="G109" s="101" t="s">
        <v>302</v>
      </c>
      <c r="H109" s="507"/>
      <c r="I109" s="48"/>
      <c r="J109" s="510"/>
      <c r="K109" s="35"/>
      <c r="L109" s="510"/>
      <c r="M109" s="36"/>
    </row>
    <row r="110" spans="2:16" ht="16.5" customHeight="1">
      <c r="B110" t="b">
        <f>IF(ISBLANK(C110), FALSE, COUNTIF($C$10:C110, "&lt;&gt;"))</f>
        <v>0</v>
      </c>
      <c r="C110" s="513"/>
      <c r="D110" s="34"/>
      <c r="E110" s="502"/>
      <c r="F110" s="78"/>
      <c r="G110" s="101" t="s">
        <v>357</v>
      </c>
      <c r="H110" s="507"/>
      <c r="I110" s="48"/>
      <c r="J110" s="510"/>
      <c r="K110" s="35"/>
      <c r="L110" s="510"/>
      <c r="M110" s="36"/>
    </row>
    <row r="111" spans="2:16" ht="16.5" customHeight="1">
      <c r="B111" t="b">
        <f>IF(ISBLANK(C111), FALSE, COUNTIF($C$10:C111, "&lt;&gt;"))</f>
        <v>0</v>
      </c>
      <c r="C111" s="513"/>
      <c r="D111" s="34"/>
      <c r="E111" s="502"/>
      <c r="F111" s="78"/>
      <c r="G111" s="101" t="s">
        <v>304</v>
      </c>
      <c r="H111" s="507"/>
      <c r="I111" s="48"/>
      <c r="J111" s="510"/>
      <c r="K111" s="35"/>
      <c r="L111" s="510"/>
      <c r="M111" s="36"/>
    </row>
    <row r="112" spans="2:16" ht="16.5" customHeight="1" thickBot="1">
      <c r="B112" t="b">
        <f>IF(ISBLANK(C112), FALSE, COUNTIF($C$10:C112, "&lt;&gt;"))</f>
        <v>0</v>
      </c>
      <c r="C112" s="514"/>
      <c r="D112" s="34"/>
      <c r="E112" s="502"/>
      <c r="F112" s="78"/>
      <c r="G112" s="101" t="s">
        <v>305</v>
      </c>
      <c r="H112" s="508"/>
      <c r="I112" s="48"/>
      <c r="J112" s="511"/>
      <c r="K112" s="35"/>
      <c r="L112" s="511"/>
      <c r="M112" s="36"/>
      <c r="O112" s="10" t="str">
        <f>IF(ISBLANK(L108),"",(H108*J108)*L108/60)</f>
        <v/>
      </c>
      <c r="P112" s="7" t="s">
        <v>18</v>
      </c>
    </row>
    <row r="113" spans="2:16" ht="15.65" customHeight="1" thickBot="1">
      <c r="B113" t="b">
        <f>IF(ISBLANK(C113), FALSE, COUNTIF($C$10:C113, "&lt;&gt;"))</f>
        <v>0</v>
      </c>
      <c r="C113" s="37"/>
      <c r="D113" s="37"/>
      <c r="E113" s="38"/>
      <c r="F113" s="102"/>
      <c r="G113" s="38"/>
      <c r="H113" s="493" t="s">
        <v>8</v>
      </c>
      <c r="I113" s="493"/>
      <c r="J113" s="493"/>
      <c r="K113" s="493"/>
      <c r="L113" s="493"/>
      <c r="M113" s="39"/>
    </row>
    <row r="114" spans="2:16" ht="15.65" customHeight="1" thickBot="1">
      <c r="B114" t="b">
        <f>IF(ISBLANK(C114), FALSE, COUNTIF($C$10:C114, "&lt;&gt;"))</f>
        <v>0</v>
      </c>
      <c r="C114" s="34"/>
      <c r="D114" s="34"/>
      <c r="E114" s="41"/>
      <c r="F114" s="103"/>
      <c r="G114" s="41"/>
      <c r="H114" s="104"/>
      <c r="I114" s="104"/>
      <c r="J114" s="104"/>
      <c r="K114" s="104"/>
      <c r="L114" s="104"/>
      <c r="M114" s="36"/>
    </row>
    <row r="115" spans="2:16" ht="16.5" customHeight="1">
      <c r="B115" t="b">
        <f>IF(ISBLANK(C115), FALSE, COUNTIF($C$10:C115, "&lt;&gt;"))</f>
        <v>0</v>
      </c>
      <c r="C115" s="512"/>
      <c r="D115" s="34"/>
      <c r="E115" s="502" t="s">
        <v>306</v>
      </c>
      <c r="F115" s="127"/>
      <c r="G115" s="123" t="s">
        <v>272</v>
      </c>
      <c r="H115" s="506" t="str">
        <f>IF(ISBLANK(C115),"",10)</f>
        <v/>
      </c>
      <c r="I115" s="48"/>
      <c r="J115" s="509"/>
      <c r="K115" s="35"/>
      <c r="L115" s="509"/>
      <c r="M115" s="36"/>
    </row>
    <row r="116" spans="2:16" ht="16.5" customHeight="1">
      <c r="B116" t="b">
        <f>IF(ISBLANK(C116), FALSE, COUNTIF($C$10:C116, "&lt;&gt;"))</f>
        <v>0</v>
      </c>
      <c r="C116" s="513"/>
      <c r="D116" s="34"/>
      <c r="E116" s="502"/>
      <c r="F116" s="78"/>
      <c r="G116" s="101" t="s">
        <v>358</v>
      </c>
      <c r="H116" s="507"/>
      <c r="I116" s="48"/>
      <c r="J116" s="510"/>
      <c r="K116" s="35"/>
      <c r="L116" s="510"/>
      <c r="M116" s="36"/>
    </row>
    <row r="117" spans="2:16" ht="16.5" customHeight="1" thickBot="1">
      <c r="B117" t="b">
        <f>IF(ISBLANK(C117), FALSE, COUNTIF($C$10:C117, "&lt;&gt;"))</f>
        <v>0</v>
      </c>
      <c r="C117" s="514"/>
      <c r="D117" s="34"/>
      <c r="E117" s="502"/>
      <c r="F117" s="78"/>
      <c r="G117" s="101" t="s">
        <v>307</v>
      </c>
      <c r="H117" s="508"/>
      <c r="I117" s="48"/>
      <c r="J117" s="511"/>
      <c r="K117" s="35"/>
      <c r="L117" s="511"/>
      <c r="M117" s="36"/>
      <c r="O117" s="10" t="str">
        <f>IF(ISBLANK(L115),"",(H115*J115)*L115/60)</f>
        <v/>
      </c>
      <c r="P117" s="7" t="s">
        <v>18</v>
      </c>
    </row>
    <row r="118" spans="2:16" ht="15.65" customHeight="1">
      <c r="B118" t="b">
        <f>IF(ISBLANK(C118), FALSE, COUNTIF($C$10:C118, "&lt;&gt;"))</f>
        <v>0</v>
      </c>
      <c r="C118" s="34"/>
      <c r="D118" s="34"/>
      <c r="E118" s="41"/>
      <c r="F118" s="103"/>
      <c r="G118" s="41"/>
      <c r="H118" s="531" t="s">
        <v>308</v>
      </c>
      <c r="I118" s="531"/>
      <c r="J118" s="531"/>
      <c r="K118" s="531"/>
      <c r="L118" s="531"/>
      <c r="M118" s="36"/>
    </row>
    <row r="119" spans="2:16" ht="24.65" customHeight="1">
      <c r="B119" t="b">
        <f>IF(ISBLANK(C119), FALSE, COUNTIF($C$10:C119, "&lt;&gt;"))</f>
        <v>0</v>
      </c>
      <c r="C119" s="133"/>
      <c r="D119" s="116"/>
      <c r="E119" s="132" t="s">
        <v>4</v>
      </c>
      <c r="F119" s="118"/>
      <c r="G119" s="119"/>
      <c r="H119" s="120"/>
      <c r="I119" s="120"/>
      <c r="J119" s="120"/>
      <c r="K119" s="120"/>
      <c r="L119" s="120"/>
      <c r="M119" s="32"/>
    </row>
    <row r="120" spans="2:16" ht="16.5" customHeight="1">
      <c r="B120" t="b">
        <f>IF(ISBLANK(C120), FALSE, COUNTIF($C$10:C120, "&lt;&gt;"))</f>
        <v>0</v>
      </c>
      <c r="C120" s="503"/>
      <c r="D120" s="40"/>
      <c r="E120" s="502" t="s">
        <v>359</v>
      </c>
      <c r="F120" s="127"/>
      <c r="G120" s="123" t="s">
        <v>272</v>
      </c>
      <c r="H120" s="506" t="str">
        <f>IF(ISBLANK(C120),"",15)</f>
        <v/>
      </c>
      <c r="I120" s="48"/>
      <c r="J120" s="509"/>
      <c r="K120" s="35"/>
      <c r="L120" s="509"/>
      <c r="M120" s="36"/>
    </row>
    <row r="121" spans="2:16" ht="16.5" customHeight="1">
      <c r="B121" t="b">
        <f>IF(ISBLANK(C121), FALSE, COUNTIF($C$10:C121, "&lt;&gt;"))</f>
        <v>0</v>
      </c>
      <c r="C121" s="504"/>
      <c r="D121" s="40"/>
      <c r="E121" s="502"/>
      <c r="F121" s="78"/>
      <c r="G121" s="101" t="s">
        <v>302</v>
      </c>
      <c r="H121" s="507"/>
      <c r="I121" s="48"/>
      <c r="J121" s="510"/>
      <c r="K121" s="35"/>
      <c r="L121" s="510"/>
      <c r="M121" s="36"/>
    </row>
    <row r="122" spans="2:16" ht="16.5" customHeight="1">
      <c r="B122" t="b">
        <f>IF(ISBLANK(C122), FALSE, COUNTIF($C$10:C122, "&lt;&gt;"))</f>
        <v>0</v>
      </c>
      <c r="C122" s="504"/>
      <c r="D122" s="40"/>
      <c r="E122" s="502"/>
      <c r="F122" s="78"/>
      <c r="G122" s="101" t="s">
        <v>309</v>
      </c>
      <c r="H122" s="507"/>
      <c r="I122" s="48"/>
      <c r="J122" s="510"/>
      <c r="K122" s="35"/>
      <c r="L122" s="510"/>
      <c r="M122" s="36"/>
    </row>
    <row r="123" spans="2:16" ht="16.5" customHeight="1">
      <c r="B123" t="b">
        <f>IF(ISBLANK(C123), FALSE, COUNTIF($C$10:C123, "&lt;&gt;"))</f>
        <v>0</v>
      </c>
      <c r="C123" s="504"/>
      <c r="D123" s="40"/>
      <c r="E123" s="502"/>
      <c r="F123" s="78"/>
      <c r="G123" s="101" t="s">
        <v>304</v>
      </c>
      <c r="H123" s="507"/>
      <c r="I123" s="48"/>
      <c r="J123" s="510"/>
      <c r="K123" s="35"/>
      <c r="L123" s="510"/>
      <c r="M123" s="36"/>
    </row>
    <row r="124" spans="2:16" ht="16.5" customHeight="1">
      <c r="B124" t="b">
        <f>IF(ISBLANK(C124), FALSE, COUNTIF($C$10:C124, "&lt;&gt;"))</f>
        <v>0</v>
      </c>
      <c r="C124" s="505"/>
      <c r="D124" s="40"/>
      <c r="E124" s="502"/>
      <c r="F124" s="78"/>
      <c r="G124" s="101" t="s">
        <v>305</v>
      </c>
      <c r="H124" s="508"/>
      <c r="I124" s="48"/>
      <c r="J124" s="511"/>
      <c r="K124" s="35"/>
      <c r="L124" s="511"/>
      <c r="M124" s="36"/>
      <c r="O124" s="10" t="str">
        <f>IF(ISBLANK(L120),"",(H120*J120)*L120/60)</f>
        <v/>
      </c>
      <c r="P124" s="7" t="s">
        <v>18</v>
      </c>
    </row>
    <row r="125" spans="2:16" s="64" customFormat="1" ht="29.15" customHeight="1" thickBot="1">
      <c r="B125" t="b">
        <f>IF(ISBLANK(C125), FALSE, COUNTIF($C$10:C125, "&lt;&gt;"))</f>
        <v>0</v>
      </c>
      <c r="C125" s="134"/>
      <c r="D125" s="135"/>
      <c r="E125" s="136"/>
      <c r="F125" s="137"/>
      <c r="G125" s="136"/>
      <c r="H125" s="493" t="s">
        <v>310</v>
      </c>
      <c r="I125" s="493"/>
      <c r="J125" s="493"/>
      <c r="K125" s="493"/>
      <c r="L125" s="493"/>
      <c r="M125" s="63"/>
      <c r="O125" s="65"/>
      <c r="P125" s="66"/>
    </row>
    <row r="126" spans="2:16" s="64" customFormat="1" ht="15.65" customHeight="1">
      <c r="B126" t="b">
        <f>IF(ISBLANK(C126), FALSE, COUNTIF($C$10:C126, "&lt;&gt;"))</f>
        <v>0</v>
      </c>
      <c r="C126" s="138"/>
      <c r="D126" s="59"/>
      <c r="E126" s="60"/>
      <c r="F126" s="139"/>
      <c r="G126" s="60"/>
      <c r="H126" s="58"/>
      <c r="I126" s="61"/>
      <c r="J126" s="58"/>
      <c r="K126" s="62"/>
      <c r="L126" s="58"/>
      <c r="M126" s="63"/>
      <c r="O126" s="65"/>
      <c r="P126" s="66"/>
    </row>
    <row r="127" spans="2:16" ht="16" customHeight="1">
      <c r="B127" t="b">
        <f>IF(ISBLANK(C127), FALSE, COUNTIF($C$10:C127, "&lt;&gt;"))</f>
        <v>0</v>
      </c>
      <c r="C127" s="503"/>
      <c r="D127" s="40"/>
      <c r="E127" s="502" t="s">
        <v>311</v>
      </c>
      <c r="F127" s="127"/>
      <c r="G127" s="123" t="s">
        <v>272</v>
      </c>
      <c r="H127" s="506" t="str">
        <f>IF(ISBLANK(C127),"",15)</f>
        <v/>
      </c>
      <c r="I127" s="48"/>
      <c r="J127" s="540"/>
      <c r="K127" s="35"/>
      <c r="L127" s="509"/>
      <c r="M127" s="36"/>
    </row>
    <row r="128" spans="2:16" ht="16" customHeight="1">
      <c r="B128" t="b">
        <f>IF(ISBLANK(C128), FALSE, COUNTIF($C$10:C128, "&lt;&gt;"))</f>
        <v>0</v>
      </c>
      <c r="C128" s="504"/>
      <c r="D128" s="40"/>
      <c r="E128" s="502"/>
      <c r="F128" s="78"/>
      <c r="G128" s="101" t="s">
        <v>302</v>
      </c>
      <c r="H128" s="507"/>
      <c r="I128" s="48"/>
      <c r="J128" s="541"/>
      <c r="K128" s="35"/>
      <c r="L128" s="510"/>
      <c r="M128" s="36"/>
    </row>
    <row r="129" spans="2:16" ht="16" customHeight="1">
      <c r="B129" t="b">
        <f>IF(ISBLANK(C129), FALSE, COUNTIF($C$10:C129, "&lt;&gt;"))</f>
        <v>0</v>
      </c>
      <c r="C129" s="504"/>
      <c r="D129" s="40"/>
      <c r="E129" s="502"/>
      <c r="F129" s="78"/>
      <c r="G129" s="101" t="s">
        <v>360</v>
      </c>
      <c r="H129" s="507"/>
      <c r="I129" s="48"/>
      <c r="J129" s="541"/>
      <c r="K129" s="35"/>
      <c r="L129" s="510"/>
      <c r="M129" s="36"/>
    </row>
    <row r="130" spans="2:16" ht="16" customHeight="1">
      <c r="B130" t="b">
        <f>IF(ISBLANK(C130), FALSE, COUNTIF($C$10:C130, "&lt;&gt;"))</f>
        <v>0</v>
      </c>
      <c r="C130" s="505"/>
      <c r="D130" s="40"/>
      <c r="E130" s="502"/>
      <c r="F130" s="78"/>
      <c r="G130" s="101" t="s">
        <v>305</v>
      </c>
      <c r="H130" s="508"/>
      <c r="I130" s="48"/>
      <c r="J130" s="542"/>
      <c r="K130" s="35"/>
      <c r="L130" s="511"/>
      <c r="M130" s="36"/>
      <c r="O130" s="10" t="str">
        <f>IF(ISBLANK(L127),"",(H127*J127)*L127/60)</f>
        <v/>
      </c>
      <c r="P130" s="7" t="s">
        <v>18</v>
      </c>
    </row>
    <row r="131" spans="2:16" s="64" customFormat="1" ht="32.15" customHeight="1" thickBot="1">
      <c r="B131" t="b">
        <f>IF(ISBLANK(C131), FALSE, COUNTIF($C$10:C131, "&lt;&gt;"))</f>
        <v>0</v>
      </c>
      <c r="C131" s="134"/>
      <c r="D131" s="135"/>
      <c r="E131" s="136"/>
      <c r="F131" s="137"/>
      <c r="G131" s="136"/>
      <c r="H131" s="493" t="s">
        <v>310</v>
      </c>
      <c r="I131" s="493"/>
      <c r="J131" s="493"/>
      <c r="K131" s="493"/>
      <c r="L131" s="493"/>
      <c r="M131" s="63"/>
      <c r="O131" s="65"/>
      <c r="P131" s="66"/>
    </row>
    <row r="132" spans="2:16" s="64" customFormat="1" ht="15.65" customHeight="1">
      <c r="B132" t="b">
        <f>IF(ISBLANK(C132), FALSE, COUNTIF($C$10:C132, "&lt;&gt;"))</f>
        <v>0</v>
      </c>
      <c r="C132" s="138"/>
      <c r="D132" s="59"/>
      <c r="E132" s="60"/>
      <c r="F132" s="139"/>
      <c r="G132" s="60"/>
      <c r="H132" s="58"/>
      <c r="I132" s="61"/>
      <c r="J132" s="58"/>
      <c r="K132" s="62"/>
      <c r="L132" s="58"/>
      <c r="M132" s="63"/>
      <c r="O132" s="65"/>
      <c r="P132" s="66"/>
    </row>
    <row r="133" spans="2:16" ht="15.65" customHeight="1">
      <c r="B133" t="b">
        <f>IF(ISBLANK(C133), FALSE, COUNTIF($C$10:C133, "&lt;&gt;"))</f>
        <v>0</v>
      </c>
      <c r="C133" s="503"/>
      <c r="D133" s="40"/>
      <c r="E133" s="502" t="s">
        <v>312</v>
      </c>
      <c r="F133" s="127"/>
      <c r="G133" s="123" t="s">
        <v>272</v>
      </c>
      <c r="H133" s="506" t="str">
        <f>IF(ISBLANK(C133),"",15)</f>
        <v/>
      </c>
      <c r="I133" s="48"/>
      <c r="J133" s="509"/>
      <c r="K133" s="35"/>
      <c r="L133" s="509"/>
      <c r="M133" s="36"/>
    </row>
    <row r="134" spans="2:16" ht="16" customHeight="1">
      <c r="B134" t="b">
        <f>IF(ISBLANK(C134), FALSE, COUNTIF($C$10:C134, "&lt;&gt;"))</f>
        <v>0</v>
      </c>
      <c r="C134" s="504"/>
      <c r="D134" s="40"/>
      <c r="E134" s="502"/>
      <c r="F134" s="78"/>
      <c r="G134" s="101" t="s">
        <v>302</v>
      </c>
      <c r="H134" s="507"/>
      <c r="I134" s="48"/>
      <c r="J134" s="510"/>
      <c r="K134" s="35"/>
      <c r="L134" s="510"/>
      <c r="M134" s="36"/>
    </row>
    <row r="135" spans="2:16" ht="16" customHeight="1">
      <c r="B135" t="b">
        <f>IF(ISBLANK(C135), FALSE, COUNTIF($C$10:C135, "&lt;&gt;"))</f>
        <v>0</v>
      </c>
      <c r="C135" s="504"/>
      <c r="D135" s="40"/>
      <c r="E135" s="502"/>
      <c r="F135" s="78"/>
      <c r="G135" s="101" t="s">
        <v>360</v>
      </c>
      <c r="H135" s="507"/>
      <c r="I135" s="48"/>
      <c r="J135" s="510"/>
      <c r="K135" s="35"/>
      <c r="L135" s="510"/>
      <c r="M135" s="36"/>
    </row>
    <row r="136" spans="2:16" ht="16" customHeight="1">
      <c r="B136" t="b">
        <f>IF(ISBLANK(C136), FALSE, COUNTIF($C$10:C136, "&lt;&gt;"))</f>
        <v>0</v>
      </c>
      <c r="C136" s="505"/>
      <c r="D136" s="40"/>
      <c r="E136" s="502"/>
      <c r="F136" s="78"/>
      <c r="G136" s="101" t="s">
        <v>305</v>
      </c>
      <c r="H136" s="508"/>
      <c r="I136" s="48"/>
      <c r="J136" s="511"/>
      <c r="K136" s="35"/>
      <c r="L136" s="511"/>
      <c r="M136" s="36"/>
      <c r="O136" s="10" t="str">
        <f>IF(ISBLANK(L133),"",(H133*J133)*L133/60)</f>
        <v/>
      </c>
      <c r="P136" s="7" t="s">
        <v>18</v>
      </c>
    </row>
    <row r="137" spans="2:16" ht="15.65" customHeight="1">
      <c r="B137" t="b">
        <f>IF(ISBLANK(C137), FALSE, COUNTIF($C$10:C137, "&lt;&gt;"))</f>
        <v>0</v>
      </c>
      <c r="C137" s="34"/>
      <c r="D137" s="34"/>
      <c r="E137" s="41"/>
      <c r="F137" s="103"/>
      <c r="G137" s="41"/>
      <c r="H137" s="531" t="s">
        <v>15</v>
      </c>
      <c r="I137" s="531"/>
      <c r="J137" s="531"/>
      <c r="K137" s="531"/>
      <c r="L137" s="531"/>
      <c r="M137" s="36"/>
    </row>
    <row r="138" spans="2:16" ht="25.5" customHeight="1">
      <c r="B138" t="b">
        <f>IF(ISBLANK(C138), FALSE, COUNTIF($C$10:C138, "&lt;&gt;"))</f>
        <v>0</v>
      </c>
      <c r="C138" s="94"/>
      <c r="D138" s="29"/>
      <c r="E138" s="95" t="s">
        <v>5</v>
      </c>
      <c r="F138" s="96"/>
      <c r="G138" s="30"/>
      <c r="H138" s="31"/>
      <c r="I138" s="31"/>
      <c r="J138" s="31"/>
      <c r="K138" s="31"/>
      <c r="L138" s="31"/>
      <c r="M138" s="32"/>
    </row>
    <row r="139" spans="2:16" ht="22.5" customHeight="1">
      <c r="B139" t="b">
        <f>IF(ISBLANK(C139), FALSE, COUNTIF($C$10:C139, "&lt;&gt;"))</f>
        <v>0</v>
      </c>
      <c r="C139" s="503"/>
      <c r="D139" s="34"/>
      <c r="E139" s="502" t="s">
        <v>402</v>
      </c>
      <c r="F139" s="78"/>
      <c r="G139" s="101" t="s">
        <v>361</v>
      </c>
      <c r="H139" s="517" t="str">
        <f>IF(ISBLANK(C139),"",10)</f>
        <v/>
      </c>
      <c r="I139" s="48"/>
      <c r="J139" s="516"/>
      <c r="K139" s="35"/>
      <c r="L139" s="516"/>
      <c r="M139" s="36"/>
    </row>
    <row r="140" spans="2:16" ht="22.5" customHeight="1">
      <c r="B140" t="b">
        <f>IF(ISBLANK(C140), FALSE, COUNTIF($C$10:C140, "&lt;&gt;"))</f>
        <v>0</v>
      </c>
      <c r="C140" s="504"/>
      <c r="D140" s="34"/>
      <c r="E140" s="502"/>
      <c r="F140" s="78"/>
      <c r="G140" s="101" t="s">
        <v>362</v>
      </c>
      <c r="H140" s="508"/>
      <c r="I140" s="48"/>
      <c r="J140" s="511"/>
      <c r="K140" s="35"/>
      <c r="L140" s="511"/>
      <c r="M140" s="36"/>
    </row>
    <row r="141" spans="2:16" ht="28.5" customHeight="1">
      <c r="B141" t="b">
        <f>IF(ISBLANK(C141), FALSE, COUNTIF($C$10:C141, "&lt;&gt;"))</f>
        <v>0</v>
      </c>
      <c r="C141" s="505"/>
      <c r="D141" s="34"/>
      <c r="E141" s="497" t="s">
        <v>313</v>
      </c>
      <c r="F141" s="497"/>
      <c r="G141" s="497"/>
      <c r="H141" s="508"/>
      <c r="I141" s="48"/>
      <c r="J141" s="511"/>
      <c r="K141" s="35"/>
      <c r="L141" s="511"/>
      <c r="M141" s="36"/>
      <c r="O141" s="10" t="str">
        <f>IF(ISBLANK(L139),"",(H139*J139)*L139/60)</f>
        <v/>
      </c>
      <c r="P141" s="7" t="s">
        <v>18</v>
      </c>
    </row>
    <row r="142" spans="2:16" ht="15.65" customHeight="1" thickBot="1">
      <c r="B142" t="b">
        <f>IF(ISBLANK(C142), FALSE, COUNTIF($C$10:C142, "&lt;&gt;"))</f>
        <v>0</v>
      </c>
      <c r="C142" s="37"/>
      <c r="D142" s="37"/>
      <c r="E142" s="38"/>
      <c r="F142" s="102"/>
      <c r="G142" s="38"/>
      <c r="H142" s="493" t="s">
        <v>8</v>
      </c>
      <c r="I142" s="493"/>
      <c r="J142" s="493"/>
      <c r="K142" s="493"/>
      <c r="L142" s="493"/>
      <c r="M142" s="39"/>
    </row>
    <row r="143" spans="2:16" ht="15.65" customHeight="1">
      <c r="B143" t="b">
        <f>IF(ISBLANK(C143), FALSE, COUNTIF($C$10:C143, "&lt;&gt;"))</f>
        <v>0</v>
      </c>
      <c r="C143" s="34"/>
      <c r="D143" s="34"/>
      <c r="E143" s="41"/>
      <c r="F143" s="103"/>
      <c r="G143" s="41"/>
      <c r="H143" s="104"/>
      <c r="I143" s="104"/>
      <c r="J143" s="104"/>
      <c r="K143" s="104"/>
      <c r="L143" s="104"/>
      <c r="M143" s="36"/>
    </row>
    <row r="144" spans="2:16" ht="16.5" customHeight="1">
      <c r="B144" t="b">
        <f>IF(ISBLANK(C144), FALSE, COUNTIF($C$10:C144, "&lt;&gt;"))</f>
        <v>0</v>
      </c>
      <c r="C144" s="503"/>
      <c r="D144" s="40"/>
      <c r="E144" s="502" t="s">
        <v>314</v>
      </c>
      <c r="F144" s="82"/>
      <c r="G144" s="101" t="s">
        <v>315</v>
      </c>
      <c r="H144" s="517" t="str">
        <f>IF(ISBLANK(C144),"",15)</f>
        <v/>
      </c>
      <c r="I144" s="48"/>
      <c r="J144" s="516"/>
      <c r="K144" s="35"/>
      <c r="L144" s="516"/>
      <c r="M144" s="36"/>
    </row>
    <row r="145" spans="2:16" ht="16.5" customHeight="1">
      <c r="B145" t="b">
        <f>IF(ISBLANK(C145), FALSE, COUNTIF($C$10:C145, "&lt;&gt;"))</f>
        <v>0</v>
      </c>
      <c r="C145" s="504"/>
      <c r="D145" s="40"/>
      <c r="E145" s="502"/>
      <c r="F145" s="82"/>
      <c r="G145" s="101" t="s">
        <v>316</v>
      </c>
      <c r="H145" s="508"/>
      <c r="I145" s="48"/>
      <c r="J145" s="511"/>
      <c r="K145" s="35"/>
      <c r="L145" s="511"/>
      <c r="M145" s="36"/>
    </row>
    <row r="146" spans="2:16" ht="16.5" customHeight="1">
      <c r="B146" t="b">
        <f>IF(ISBLANK(C146), FALSE, COUNTIF($C$10:C146, "&lt;&gt;"))</f>
        <v>0</v>
      </c>
      <c r="C146" s="504"/>
      <c r="D146" s="40"/>
      <c r="E146" s="502"/>
      <c r="F146" s="149"/>
      <c r="G146" s="99" t="s">
        <v>272</v>
      </c>
      <c r="H146" s="508"/>
      <c r="I146" s="48"/>
      <c r="J146" s="511"/>
      <c r="K146" s="35"/>
      <c r="L146" s="511"/>
      <c r="M146" s="36"/>
    </row>
    <row r="147" spans="2:16" ht="16.5" customHeight="1">
      <c r="B147" t="b">
        <f>IF(ISBLANK(C147), FALSE, COUNTIF($C$10:C147, "&lt;&gt;"))</f>
        <v>0</v>
      </c>
      <c r="C147" s="504"/>
      <c r="D147" s="40"/>
      <c r="E147" s="502"/>
      <c r="F147" s="78"/>
      <c r="G147" s="101" t="s">
        <v>317</v>
      </c>
      <c r="H147" s="508"/>
      <c r="I147" s="48"/>
      <c r="J147" s="511"/>
      <c r="K147" s="35"/>
      <c r="L147" s="511"/>
      <c r="M147" s="36"/>
    </row>
    <row r="148" spans="2:16" ht="16.5" customHeight="1">
      <c r="B148" t="b">
        <f>IF(ISBLANK(C148), FALSE, COUNTIF($C$10:C148, "&lt;&gt;"))</f>
        <v>0</v>
      </c>
      <c r="C148" s="504"/>
      <c r="D148" s="40"/>
      <c r="E148" s="502"/>
      <c r="F148" s="78"/>
      <c r="G148" s="101" t="s">
        <v>318</v>
      </c>
      <c r="H148" s="508"/>
      <c r="I148" s="48"/>
      <c r="J148" s="511"/>
      <c r="K148" s="35"/>
      <c r="L148" s="511"/>
      <c r="M148" s="36"/>
    </row>
    <row r="149" spans="2:16" ht="16.5" customHeight="1">
      <c r="B149" t="b">
        <f>IF(ISBLANK(C149), FALSE, COUNTIF($C$10:C149, "&lt;&gt;"))</f>
        <v>0</v>
      </c>
      <c r="C149" s="505"/>
      <c r="D149" s="40"/>
      <c r="E149" s="502"/>
      <c r="F149" s="78"/>
      <c r="G149" s="101" t="s">
        <v>319</v>
      </c>
      <c r="H149" s="508"/>
      <c r="I149" s="48"/>
      <c r="J149" s="511"/>
      <c r="K149" s="35"/>
      <c r="L149" s="511"/>
      <c r="M149" s="36"/>
      <c r="O149" s="10" t="str">
        <f>IF(ISBLANK(L144),"",(H144*J144)*L144/60)</f>
        <v/>
      </c>
      <c r="P149" s="7" t="s">
        <v>18</v>
      </c>
    </row>
    <row r="150" spans="2:16" ht="15.65" customHeight="1" thickBot="1">
      <c r="B150" t="b">
        <f>IF(ISBLANK(C150), FALSE, COUNTIF($C$10:C150, "&lt;&gt;"))</f>
        <v>0</v>
      </c>
      <c r="C150" s="37"/>
      <c r="D150" s="37"/>
      <c r="E150" s="53"/>
      <c r="F150" s="102"/>
      <c r="G150" s="53"/>
      <c r="H150" s="493" t="s">
        <v>15</v>
      </c>
      <c r="I150" s="493"/>
      <c r="J150" s="493"/>
      <c r="K150" s="493"/>
      <c r="L150" s="493"/>
      <c r="M150" s="39"/>
    </row>
    <row r="151" spans="2:16" ht="15.65" customHeight="1">
      <c r="B151" t="b">
        <f>IF(ISBLANK(C151), FALSE, COUNTIF($C$10:C151, "&lt;&gt;"))</f>
        <v>0</v>
      </c>
      <c r="C151" s="34"/>
      <c r="D151" s="34"/>
      <c r="E151" s="140"/>
      <c r="F151" s="103"/>
      <c r="G151" s="140"/>
      <c r="H151" s="104"/>
      <c r="I151" s="104"/>
      <c r="J151" s="104"/>
      <c r="K151" s="104"/>
      <c r="L151" s="104"/>
      <c r="M151" s="36"/>
    </row>
    <row r="152" spans="2:16" ht="16.5" customHeight="1">
      <c r="B152" t="b">
        <f>IF(ISBLANK(C152), FALSE, COUNTIF($C$10:C152, "&lt;&gt;"))</f>
        <v>0</v>
      </c>
      <c r="C152" s="503"/>
      <c r="D152" s="40"/>
      <c r="E152" s="502" t="s">
        <v>320</v>
      </c>
      <c r="F152" s="98"/>
      <c r="G152" s="99" t="s">
        <v>272</v>
      </c>
      <c r="H152" s="517" t="str">
        <f>IF(ISBLANK(C152),"",15)</f>
        <v/>
      </c>
      <c r="I152" s="48"/>
      <c r="J152" s="516"/>
      <c r="K152" s="35"/>
      <c r="L152" s="516"/>
      <c r="M152" s="36"/>
    </row>
    <row r="153" spans="2:16" ht="16.5" customHeight="1">
      <c r="B153" t="b">
        <f>IF(ISBLANK(C153), FALSE, COUNTIF($C$10:C153, "&lt;&gt;"))</f>
        <v>0</v>
      </c>
      <c r="C153" s="504"/>
      <c r="D153" s="40"/>
      <c r="E153" s="502"/>
      <c r="F153" s="78"/>
      <c r="G153" s="101" t="s">
        <v>321</v>
      </c>
      <c r="H153" s="508"/>
      <c r="I153" s="48"/>
      <c r="J153" s="511"/>
      <c r="K153" s="35"/>
      <c r="L153" s="511"/>
      <c r="M153" s="36"/>
    </row>
    <row r="154" spans="2:16" ht="16.5" customHeight="1">
      <c r="B154" t="b">
        <f>IF(ISBLANK(C154), FALSE, COUNTIF($C$10:C154, "&lt;&gt;"))</f>
        <v>0</v>
      </c>
      <c r="C154" s="504"/>
      <c r="D154" s="40"/>
      <c r="E154" s="502"/>
      <c r="F154" s="78"/>
      <c r="G154" s="101" t="s">
        <v>322</v>
      </c>
      <c r="H154" s="508"/>
      <c r="I154" s="48"/>
      <c r="J154" s="511"/>
      <c r="K154" s="35"/>
      <c r="L154" s="511"/>
      <c r="M154" s="36"/>
    </row>
    <row r="155" spans="2:16" ht="16.5" customHeight="1">
      <c r="B155" t="b">
        <f>IF(ISBLANK(C155), FALSE, COUNTIF($C$10:C155, "&lt;&gt;"))</f>
        <v>0</v>
      </c>
      <c r="C155" s="504"/>
      <c r="D155" s="40"/>
      <c r="E155" s="502"/>
      <c r="F155" s="78"/>
      <c r="G155" s="101" t="s">
        <v>323</v>
      </c>
      <c r="H155" s="508"/>
      <c r="I155" s="48"/>
      <c r="J155" s="511"/>
      <c r="K155" s="35"/>
      <c r="L155" s="511"/>
      <c r="M155" s="36"/>
    </row>
    <row r="156" spans="2:16" ht="16.5" customHeight="1">
      <c r="B156" t="b">
        <f>IF(ISBLANK(C156), FALSE, COUNTIF($C$10:C156, "&lt;&gt;"))</f>
        <v>0</v>
      </c>
      <c r="C156" s="504"/>
      <c r="D156" s="40"/>
      <c r="E156" s="502"/>
      <c r="F156" s="78"/>
      <c r="G156" s="101" t="s">
        <v>324</v>
      </c>
      <c r="H156" s="508"/>
      <c r="I156" s="48"/>
      <c r="J156" s="511"/>
      <c r="K156" s="35"/>
      <c r="L156" s="511"/>
      <c r="M156" s="36"/>
    </row>
    <row r="157" spans="2:16" ht="16.5" customHeight="1">
      <c r="B157" t="b">
        <f>IF(ISBLANK(C157), FALSE, COUNTIF($C$10:C157, "&lt;&gt;"))</f>
        <v>0</v>
      </c>
      <c r="C157" s="505"/>
      <c r="D157" s="40"/>
      <c r="E157" s="502"/>
      <c r="F157" s="78"/>
      <c r="G157" s="101" t="s">
        <v>325</v>
      </c>
      <c r="H157" s="508"/>
      <c r="I157" s="48"/>
      <c r="J157" s="511"/>
      <c r="K157" s="35"/>
      <c r="L157" s="511"/>
      <c r="M157" s="36"/>
      <c r="O157" s="10" t="str">
        <f>IF(ISBLANK(L152),"",(H152*J152)*L152/60)</f>
        <v/>
      </c>
      <c r="P157" s="7" t="s">
        <v>18</v>
      </c>
    </row>
    <row r="158" spans="2:16" ht="15.65" customHeight="1" thickBot="1">
      <c r="B158" t="b">
        <f>IF(ISBLANK(C158), FALSE, COUNTIF($C$10:C158, "&lt;&gt;"))</f>
        <v>0</v>
      </c>
      <c r="C158" s="37"/>
      <c r="D158" s="37"/>
      <c r="E158" s="38"/>
      <c r="F158" s="102"/>
      <c r="G158" s="38"/>
      <c r="H158" s="536" t="s">
        <v>15</v>
      </c>
      <c r="I158" s="536"/>
      <c r="J158" s="536"/>
      <c r="K158" s="536"/>
      <c r="L158" s="536"/>
      <c r="M158" s="39"/>
    </row>
    <row r="159" spans="2:16" ht="15.65" customHeight="1">
      <c r="B159" t="b">
        <f>IF(ISBLANK(C159), FALSE, COUNTIF($C$10:C159, "&lt;&gt;"))</f>
        <v>0</v>
      </c>
      <c r="C159" s="34"/>
      <c r="D159" s="34"/>
      <c r="E159" s="41"/>
      <c r="F159" s="103"/>
      <c r="G159" s="41"/>
      <c r="H159" s="19"/>
      <c r="I159" s="19"/>
      <c r="J159" s="19"/>
      <c r="K159" s="19"/>
      <c r="L159" s="19"/>
      <c r="M159" s="36"/>
    </row>
    <row r="160" spans="2:16" ht="16.5" customHeight="1">
      <c r="B160" t="b">
        <f>IF(ISBLANK(C160), FALSE, COUNTIF($C$10:C160, "&lt;&gt;"))</f>
        <v>0</v>
      </c>
      <c r="C160" s="503"/>
      <c r="D160" s="40"/>
      <c r="E160" s="502" t="s">
        <v>326</v>
      </c>
      <c r="F160" s="98"/>
      <c r="G160" s="99" t="s">
        <v>272</v>
      </c>
      <c r="H160" s="517" t="str">
        <f>IF(ISBLANK(C160),"",10)</f>
        <v/>
      </c>
      <c r="I160" s="48"/>
      <c r="J160" s="516"/>
      <c r="K160" s="35"/>
      <c r="L160" s="516"/>
      <c r="M160" s="36"/>
    </row>
    <row r="161" spans="2:16" ht="16.5" customHeight="1">
      <c r="B161" t="b">
        <f>IF(ISBLANK(C161), FALSE, COUNTIF($C$10:C161, "&lt;&gt;"))</f>
        <v>0</v>
      </c>
      <c r="C161" s="504"/>
      <c r="D161" s="40"/>
      <c r="E161" s="502"/>
      <c r="F161" s="78"/>
      <c r="G161" s="101" t="s">
        <v>327</v>
      </c>
      <c r="H161" s="508"/>
      <c r="I161" s="48"/>
      <c r="J161" s="511"/>
      <c r="K161" s="35"/>
      <c r="L161" s="511"/>
      <c r="M161" s="36"/>
    </row>
    <row r="162" spans="2:16" ht="16.5" customHeight="1">
      <c r="B162" t="b">
        <f>IF(ISBLANK(C162), FALSE, COUNTIF($C$10:C162, "&lt;&gt;"))</f>
        <v>0</v>
      </c>
      <c r="C162" s="504"/>
      <c r="D162" s="40"/>
      <c r="E162" s="502"/>
      <c r="F162" s="78"/>
      <c r="G162" s="101" t="s">
        <v>328</v>
      </c>
      <c r="H162" s="508"/>
      <c r="I162" s="48"/>
      <c r="J162" s="511"/>
      <c r="K162" s="35"/>
      <c r="L162" s="511"/>
      <c r="M162" s="36"/>
    </row>
    <row r="163" spans="2:16" ht="16.5" customHeight="1">
      <c r="B163" t="b">
        <f>IF(ISBLANK(C163), FALSE, COUNTIF($C$10:C163, "&lt;&gt;"))</f>
        <v>0</v>
      </c>
      <c r="C163" s="505"/>
      <c r="D163" s="40"/>
      <c r="E163" s="502"/>
      <c r="F163" s="78"/>
      <c r="G163" s="101" t="s">
        <v>329</v>
      </c>
      <c r="H163" s="508"/>
      <c r="I163" s="48"/>
      <c r="J163" s="511"/>
      <c r="K163" s="35"/>
      <c r="L163" s="511"/>
      <c r="M163" s="36"/>
      <c r="O163" s="10" t="str">
        <f>IF(ISBLANK(L160),"",(H160*J160)*L160/60)</f>
        <v/>
      </c>
      <c r="P163" s="7" t="s">
        <v>18</v>
      </c>
    </row>
    <row r="164" spans="2:16" ht="24.65" customHeight="1" thickBot="1">
      <c r="B164" t="b">
        <f>IF(ISBLANK(C164), FALSE, COUNTIF($C$10:C164, "&lt;&gt;"))</f>
        <v>0</v>
      </c>
      <c r="C164" s="37"/>
      <c r="D164" s="37"/>
      <c r="E164" s="38"/>
      <c r="F164" s="102"/>
      <c r="G164" s="38"/>
      <c r="H164" s="493" t="s">
        <v>330</v>
      </c>
      <c r="I164" s="493"/>
      <c r="J164" s="493"/>
      <c r="K164" s="493"/>
      <c r="L164" s="493"/>
      <c r="M164" s="39"/>
    </row>
    <row r="165" spans="2:16" ht="16" customHeight="1">
      <c r="B165" t="b">
        <f>IF(ISBLANK(C165), FALSE, COUNTIF($C$10:C165, "&lt;&gt;"))</f>
        <v>0</v>
      </c>
      <c r="C165" s="34"/>
      <c r="D165" s="34"/>
      <c r="E165" s="41"/>
      <c r="F165" s="103"/>
      <c r="G165" s="41"/>
      <c r="H165" s="19"/>
      <c r="I165" s="19"/>
      <c r="J165" s="19"/>
      <c r="K165" s="19"/>
      <c r="L165" s="19"/>
      <c r="M165" s="36"/>
    </row>
    <row r="166" spans="2:16" ht="43" customHeight="1">
      <c r="B166" t="b">
        <f>IF(ISBLANK(C166), FALSE, COUNTIF($C$10:C166, "&lt;&gt;"))</f>
        <v>0</v>
      </c>
      <c r="C166" s="86"/>
      <c r="D166" s="46"/>
      <c r="E166" s="43" t="s">
        <v>363</v>
      </c>
      <c r="F166" s="25"/>
      <c r="G166" s="25"/>
      <c r="H166" s="141" t="str">
        <f>IF(ISBLANK(C166),"",5)</f>
        <v/>
      </c>
      <c r="I166" s="48"/>
      <c r="J166" s="85"/>
      <c r="K166" s="35"/>
      <c r="L166" s="85"/>
      <c r="M166" s="47"/>
      <c r="O166" s="10" t="str">
        <f>IF(ISBLANK(L166),"",(H166*J166)*L166/60)</f>
        <v/>
      </c>
      <c r="P166" s="7" t="s">
        <v>18</v>
      </c>
    </row>
    <row r="167" spans="2:16" ht="41.15" customHeight="1" thickBot="1">
      <c r="B167" t="b">
        <f>IF(ISBLANK(C167), FALSE, COUNTIF($C$10:C167, "&lt;&gt;"))</f>
        <v>0</v>
      </c>
      <c r="C167" s="125"/>
      <c r="D167" s="49"/>
      <c r="E167" s="54"/>
      <c r="F167" s="142"/>
      <c r="G167" s="54"/>
      <c r="H167" s="537" t="s">
        <v>16</v>
      </c>
      <c r="I167" s="537"/>
      <c r="J167" s="537"/>
      <c r="K167" s="537"/>
      <c r="L167" s="537"/>
      <c r="M167" s="50"/>
    </row>
    <row r="168" spans="2:16" ht="15.65" customHeight="1">
      <c r="B168" t="b">
        <f>IF(ISBLANK(C168), FALSE, COUNTIF($C$10:C168, "&lt;&gt;"))</f>
        <v>0</v>
      </c>
      <c r="C168" s="126"/>
      <c r="D168" s="46"/>
      <c r="E168" s="55"/>
      <c r="F168" s="143"/>
      <c r="G168" s="55"/>
      <c r="H168" s="144"/>
      <c r="I168" s="144"/>
      <c r="J168" s="144"/>
      <c r="K168" s="144"/>
      <c r="L168" s="144"/>
      <c r="M168" s="47"/>
    </row>
    <row r="169" spans="2:16" ht="46.5" customHeight="1">
      <c r="B169" t="b">
        <f>IF(ISBLANK(C169), FALSE, COUNTIF($C$10:C169, "&lt;&gt;"))</f>
        <v>0</v>
      </c>
      <c r="C169" s="86"/>
      <c r="D169" s="46"/>
      <c r="E169" s="25" t="s">
        <v>331</v>
      </c>
      <c r="F169" s="25"/>
      <c r="G169" s="25"/>
      <c r="H169" s="141" t="str">
        <f>IF(ISBLANK(C169),"",15)</f>
        <v/>
      </c>
      <c r="I169" s="48"/>
      <c r="J169" s="85"/>
      <c r="K169" s="35"/>
      <c r="L169" s="85"/>
      <c r="M169" s="47"/>
      <c r="O169" s="10" t="str">
        <f>IF(ISBLANK(L169),"",(H169*J169)*L169/60)</f>
        <v/>
      </c>
      <c r="P169" s="7" t="s">
        <v>18</v>
      </c>
    </row>
    <row r="170" spans="2:16" ht="50.15" customHeight="1">
      <c r="B170" t="b">
        <f>IF(ISBLANK(C170), FALSE, COUNTIF($C$10:C170, "&lt;&gt;"))</f>
        <v>0</v>
      </c>
      <c r="C170" s="126"/>
      <c r="D170" s="46"/>
      <c r="E170" s="55"/>
      <c r="F170" s="143"/>
      <c r="G170" s="55"/>
      <c r="H170" s="515" t="s">
        <v>16</v>
      </c>
      <c r="I170" s="515"/>
      <c r="J170" s="515"/>
      <c r="K170" s="515"/>
      <c r="L170" s="515"/>
      <c r="M170" s="47"/>
    </row>
    <row r="171" spans="2:16" ht="26.15" customHeight="1" thickBot="1">
      <c r="B171" t="b">
        <f>IF(ISBLANK(C171), FALSE, COUNTIF($C$10:C171, "&lt;&gt;"))</f>
        <v>0</v>
      </c>
      <c r="C171" s="94"/>
      <c r="D171" s="31"/>
      <c r="E171" s="95" t="s">
        <v>6</v>
      </c>
      <c r="F171" s="96"/>
      <c r="G171" s="30"/>
      <c r="H171" s="31"/>
      <c r="I171" s="31"/>
      <c r="J171" s="31"/>
      <c r="K171" s="31"/>
      <c r="L171" s="31"/>
      <c r="M171" s="32"/>
      <c r="O171" s="10" t="str">
        <f>IF(ISBLANK(H171),"",((H171*J171)*L171)/60)</f>
        <v/>
      </c>
    </row>
    <row r="172" spans="2:16" ht="16.5" customHeight="1">
      <c r="B172" t="b">
        <f>IF(ISBLANK(C172), FALSE, COUNTIF($C$10:C172, "&lt;&gt;"))</f>
        <v>0</v>
      </c>
      <c r="C172" s="512"/>
      <c r="D172" s="46"/>
      <c r="E172" s="502" t="s">
        <v>332</v>
      </c>
      <c r="F172" s="98"/>
      <c r="G172" s="99" t="s">
        <v>272</v>
      </c>
      <c r="H172" s="508" t="str">
        <f>IF(ISBLANK(C172),"",15)</f>
        <v/>
      </c>
      <c r="I172" s="48"/>
      <c r="J172" s="511"/>
      <c r="K172" s="35"/>
      <c r="L172" s="511"/>
      <c r="M172" s="47"/>
    </row>
    <row r="173" spans="2:16" ht="16.5" customHeight="1">
      <c r="B173" t="b">
        <f>IF(ISBLANK(C173), FALSE, COUNTIF($C$10:C173, "&lt;&gt;"))</f>
        <v>0</v>
      </c>
      <c r="C173" s="513"/>
      <c r="D173" s="46"/>
      <c r="E173" s="502"/>
      <c r="F173" s="83"/>
      <c r="G173" s="101" t="s">
        <v>333</v>
      </c>
      <c r="H173" s="508"/>
      <c r="I173" s="48"/>
      <c r="J173" s="511"/>
      <c r="K173" s="35"/>
      <c r="L173" s="511"/>
      <c r="M173" s="47"/>
    </row>
    <row r="174" spans="2:16" ht="16.5" customHeight="1" thickBot="1">
      <c r="B174" t="b">
        <f>IF(ISBLANK(C174), FALSE, COUNTIF($C$10:C174, "&lt;&gt;"))</f>
        <v>0</v>
      </c>
      <c r="C174" s="514"/>
      <c r="D174" s="46"/>
      <c r="E174" s="502"/>
      <c r="F174" s="83"/>
      <c r="G174" s="101" t="s">
        <v>334</v>
      </c>
      <c r="H174" s="508"/>
      <c r="I174" s="48"/>
      <c r="J174" s="511"/>
      <c r="K174" s="35"/>
      <c r="L174" s="511"/>
      <c r="M174" s="47"/>
      <c r="O174" s="10" t="str">
        <f>IF(ISBLANK(L172),"",(H172*J172)*L172/60)</f>
        <v/>
      </c>
      <c r="P174" s="7" t="s">
        <v>18</v>
      </c>
    </row>
    <row r="175" spans="2:16" ht="15.65" customHeight="1">
      <c r="B175" t="b">
        <f>IF(ISBLANK(C175), FALSE, COUNTIF($C$10:C175, "&lt;&gt;"))</f>
        <v>0</v>
      </c>
      <c r="C175" s="126"/>
      <c r="D175" s="46"/>
      <c r="E175" s="56"/>
      <c r="F175" s="143"/>
      <c r="G175" s="56"/>
      <c r="H175" s="535" t="s">
        <v>335</v>
      </c>
      <c r="I175" s="535"/>
      <c r="J175" s="535"/>
      <c r="K175" s="535"/>
      <c r="L175" s="535"/>
      <c r="M175" s="47"/>
    </row>
    <row r="176" spans="2:16" ht="34" customHeight="1">
      <c r="B176" t="b">
        <f>IF(ISBLANK(C176), FALSE, COUNTIF($C$10:C176, "&lt;&gt;"))</f>
        <v>0</v>
      </c>
      <c r="C176" s="126"/>
      <c r="D176" s="46"/>
      <c r="E176" s="56"/>
      <c r="F176" s="145"/>
      <c r="G176" s="121" t="s">
        <v>364</v>
      </c>
      <c r="H176" s="145"/>
      <c r="I176" s="145"/>
      <c r="J176" s="145"/>
      <c r="K176" s="145"/>
      <c r="L176" s="145"/>
      <c r="M176" s="47"/>
    </row>
    <row r="177" spans="2:18" ht="25.5" customHeight="1">
      <c r="B177" t="b">
        <f>IF(ISBLANK(C177), FALSE, COUNTIF($C$10:C177, "&lt;&gt;"))</f>
        <v>0</v>
      </c>
      <c r="C177" s="94"/>
      <c r="D177" s="31"/>
      <c r="E177" s="95" t="s">
        <v>7</v>
      </c>
      <c r="F177" s="96"/>
      <c r="G177" s="30"/>
      <c r="H177" s="31"/>
      <c r="I177" s="31"/>
      <c r="J177" s="31"/>
      <c r="K177" s="31"/>
      <c r="L177" s="31"/>
      <c r="M177" s="32"/>
    </row>
    <row r="178" spans="2:18" ht="43.5" customHeight="1">
      <c r="B178" t="b">
        <f>IF(ISBLANK(C178), FALSE, COUNTIF($C$10:C178, "&lt;&gt;"))</f>
        <v>0</v>
      </c>
      <c r="C178" s="503"/>
      <c r="D178" s="34"/>
      <c r="E178" s="25" t="s">
        <v>336</v>
      </c>
      <c r="F178" s="25"/>
      <c r="G178" s="25"/>
      <c r="H178" s="538"/>
      <c r="I178" s="35"/>
      <c r="J178" s="538"/>
      <c r="K178" s="35"/>
      <c r="L178" s="516"/>
      <c r="M178" s="36"/>
    </row>
    <row r="179" spans="2:18" ht="53.15" customHeight="1">
      <c r="B179" t="b">
        <f>IF(ISBLANK(C179), FALSE, COUNTIF($C$10:C179, "&lt;&gt;"))</f>
        <v>0</v>
      </c>
      <c r="C179" s="505"/>
      <c r="D179" s="34"/>
      <c r="E179" s="497" t="s">
        <v>337</v>
      </c>
      <c r="F179" s="497"/>
      <c r="G179" s="497"/>
      <c r="H179" s="539"/>
      <c r="I179" s="35"/>
      <c r="J179" s="539"/>
      <c r="K179" s="35"/>
      <c r="L179" s="511"/>
      <c r="M179" s="36"/>
      <c r="O179" s="10" t="str">
        <f>IF(ISBLANK(L178),"",(H178*J178)*L178/60)</f>
        <v/>
      </c>
      <c r="P179" s="7" t="s">
        <v>18</v>
      </c>
    </row>
    <row r="180" spans="2:18" ht="46.5" customHeight="1">
      <c r="B180" t="b">
        <f>IF(ISBLANK(C180), FALSE, COUNTIF($C$10:C180, "&lt;&gt;"))</f>
        <v>0</v>
      </c>
      <c r="C180" s="34"/>
      <c r="D180" s="34"/>
      <c r="E180" s="494" t="s">
        <v>365</v>
      </c>
      <c r="F180" s="495"/>
      <c r="G180" s="495"/>
      <c r="H180" s="515" t="s">
        <v>338</v>
      </c>
      <c r="I180" s="515"/>
      <c r="J180" s="515"/>
      <c r="K180" s="515"/>
      <c r="L180" s="515"/>
      <c r="M180" s="36"/>
      <c r="R180" s="148"/>
    </row>
    <row r="181" spans="2:18" ht="15.65" customHeight="1">
      <c r="B181" t="b">
        <f>IF(ISBLANK(C181), FALSE, COUNTIF($C$10:C181, "&lt;&gt;"))</f>
        <v>0</v>
      </c>
      <c r="C181" s="34"/>
      <c r="D181" s="34"/>
      <c r="E181" s="57"/>
      <c r="F181" s="127"/>
      <c r="G181" s="57"/>
      <c r="H181" s="535"/>
      <c r="I181" s="535"/>
      <c r="J181" s="535"/>
      <c r="K181" s="535"/>
      <c r="L181" s="535"/>
      <c r="M181" s="36"/>
    </row>
    <row r="182" spans="2:18" ht="25.5" customHeight="1">
      <c r="B182" t="b">
        <f>IF(ISBLANK(C182), FALSE, COUNTIF($C$10:C182, "&lt;&gt;"))</f>
        <v>0</v>
      </c>
      <c r="C182" s="94"/>
      <c r="D182" s="31"/>
      <c r="E182" s="95" t="s">
        <v>381</v>
      </c>
      <c r="F182" s="96"/>
      <c r="G182" s="30"/>
      <c r="H182" s="31"/>
      <c r="I182" s="31"/>
      <c r="J182" s="31"/>
      <c r="K182" s="31"/>
      <c r="L182" s="31"/>
      <c r="M182" s="32"/>
    </row>
    <row r="183" spans="2:18" ht="15" customHeight="1">
      <c r="B183" t="b">
        <f>IF(ISBLANK(C183), FALSE, COUNTIF($C$10:C183, "&lt;&gt;"))</f>
        <v>0</v>
      </c>
      <c r="C183" s="503"/>
      <c r="D183" s="34"/>
      <c r="E183" s="146" t="s">
        <v>339</v>
      </c>
      <c r="F183" s="146"/>
      <c r="G183" s="146" t="s">
        <v>400</v>
      </c>
      <c r="H183" s="538"/>
      <c r="I183" s="35"/>
      <c r="J183" s="516"/>
      <c r="K183" s="35"/>
      <c r="L183" s="516"/>
      <c r="M183" s="36"/>
    </row>
    <row r="184" spans="2:18" ht="32.5" customHeight="1">
      <c r="B184" t="b">
        <f>IF(ISBLANK(C184), FALSE, COUNTIF($C$10:C184, "&lt;&gt;"))</f>
        <v>0</v>
      </c>
      <c r="C184" s="504"/>
      <c r="D184" s="34"/>
      <c r="E184" s="60"/>
      <c r="F184" s="147" t="str">
        <f>IF(ISBLANK(G184),"","X")</f>
        <v/>
      </c>
      <c r="G184" s="87"/>
      <c r="H184" s="539"/>
      <c r="I184" s="35"/>
      <c r="J184" s="511"/>
      <c r="K184" s="35"/>
      <c r="L184" s="511"/>
      <c r="M184" s="36"/>
    </row>
    <row r="185" spans="2:18" ht="27" customHeight="1">
      <c r="B185" t="b">
        <f>IF(ISBLANK(C185), FALSE, COUNTIF($C$10:C185, "&lt;&gt;"))</f>
        <v>0</v>
      </c>
      <c r="C185" s="505"/>
      <c r="D185" s="34"/>
      <c r="E185" s="497" t="s">
        <v>366</v>
      </c>
      <c r="F185" s="497"/>
      <c r="G185" s="548"/>
      <c r="H185" s="539"/>
      <c r="I185" s="35"/>
      <c r="J185" s="511"/>
      <c r="K185" s="35"/>
      <c r="L185" s="511"/>
      <c r="M185" s="36"/>
      <c r="O185" s="10" t="str">
        <f>IF(ISBLANK(L183),"",(H183*J183)*L183/60)</f>
        <v/>
      </c>
      <c r="P185" s="7" t="s">
        <v>18</v>
      </c>
    </row>
    <row r="186" spans="2:18" ht="48" customHeight="1">
      <c r="B186" s="33"/>
      <c r="C186" s="126"/>
      <c r="D186" s="34"/>
      <c r="E186" s="496" t="s">
        <v>365</v>
      </c>
      <c r="F186" s="497"/>
      <c r="G186" s="497"/>
      <c r="H186" s="515" t="s">
        <v>338</v>
      </c>
      <c r="I186" s="515"/>
      <c r="J186" s="515"/>
      <c r="K186" s="515"/>
      <c r="L186" s="515"/>
      <c r="M186" s="36"/>
    </row>
    <row r="187" spans="2:18" ht="15" thickBot="1">
      <c r="B187" s="549" t="s">
        <v>404</v>
      </c>
      <c r="C187" s="550"/>
      <c r="D187" s="550"/>
      <c r="E187" s="550"/>
      <c r="F187" s="550"/>
      <c r="G187" s="550"/>
      <c r="H187" s="544">
        <f>(O187*52)/365/24</f>
        <v>0</v>
      </c>
      <c r="I187" s="544"/>
      <c r="J187" s="544"/>
      <c r="K187" s="546" t="s">
        <v>411</v>
      </c>
      <c r="L187" s="546"/>
      <c r="M187" s="230"/>
      <c r="O187" s="12">
        <f>SUM(O10:O185)</f>
        <v>0</v>
      </c>
      <c r="P187" s="9" t="s">
        <v>19</v>
      </c>
      <c r="Q187" s="18"/>
      <c r="R187" s="9"/>
    </row>
    <row r="188" spans="2:18" ht="15" thickBot="1">
      <c r="B188" s="489" t="s">
        <v>405</v>
      </c>
      <c r="C188" s="490"/>
      <c r="D188" s="490"/>
      <c r="E188" s="490"/>
      <c r="F188" s="490"/>
      <c r="G188" s="490"/>
      <c r="H188" s="551">
        <f>((O187*52)/365)*'MENU - DI'!M12</f>
        <v>0</v>
      </c>
      <c r="I188" s="551"/>
      <c r="J188" s="551"/>
      <c r="K188" s="551"/>
      <c r="L188" s="551"/>
      <c r="M188" s="552"/>
    </row>
    <row r="189" spans="2:18" ht="12" customHeight="1" thickBot="1">
      <c r="B189" s="498"/>
      <c r="C189" s="499"/>
      <c r="D189" s="499"/>
      <c r="E189" s="499"/>
      <c r="F189" s="499"/>
      <c r="G189" s="499"/>
      <c r="H189" s="500"/>
      <c r="I189" s="500"/>
      <c r="J189" s="500"/>
      <c r="K189" s="500"/>
      <c r="L189" s="500"/>
      <c r="M189" s="501"/>
      <c r="O189" s="12"/>
      <c r="P189" s="9"/>
      <c r="Q189" s="18"/>
      <c r="R189" s="9"/>
    </row>
    <row r="190" spans="2:18" ht="15" thickBot="1">
      <c r="B190" s="489" t="s">
        <v>406</v>
      </c>
      <c r="C190" s="490"/>
      <c r="D190" s="490"/>
      <c r="E190" s="490"/>
      <c r="F190" s="490"/>
      <c r="G190" s="490"/>
      <c r="H190" s="543">
        <f>O187/24</f>
        <v>0</v>
      </c>
      <c r="I190" s="543"/>
      <c r="J190" s="543"/>
      <c r="K190" s="545" t="s">
        <v>411</v>
      </c>
      <c r="L190" s="545"/>
      <c r="M190" s="230"/>
    </row>
    <row r="191" spans="2:18" ht="15" thickBot="1">
      <c r="B191" s="489" t="s">
        <v>407</v>
      </c>
      <c r="C191" s="490"/>
      <c r="D191" s="490"/>
      <c r="E191" s="490"/>
      <c r="F191" s="490"/>
      <c r="G191" s="490"/>
      <c r="H191" s="491">
        <f>O187*'MENU - DI'!M12</f>
        <v>0</v>
      </c>
      <c r="I191" s="491"/>
      <c r="J191" s="491"/>
      <c r="K191" s="491"/>
      <c r="L191" s="491"/>
      <c r="M191" s="492"/>
      <c r="O191" s="12"/>
      <c r="P191" s="9"/>
      <c r="Q191" s="18"/>
      <c r="R191" s="9"/>
    </row>
    <row r="192" spans="2:18" ht="12" customHeight="1" thickBot="1">
      <c r="B192" s="485"/>
      <c r="C192" s="486"/>
      <c r="D192" s="486"/>
      <c r="E192" s="486"/>
      <c r="F192" s="486"/>
      <c r="G192" s="486"/>
      <c r="H192" s="487"/>
      <c r="I192" s="487"/>
      <c r="J192" s="487"/>
      <c r="K192" s="487"/>
      <c r="L192" s="487"/>
      <c r="M192" s="488"/>
    </row>
    <row r="193" spans="2:18" ht="15" thickBot="1">
      <c r="B193" s="489" t="s">
        <v>408</v>
      </c>
      <c r="C193" s="490"/>
      <c r="D193" s="490"/>
      <c r="E193" s="490"/>
      <c r="F193" s="490"/>
      <c r="G193" s="490"/>
      <c r="H193" s="543">
        <f>((O187*52)/12)/24</f>
        <v>0</v>
      </c>
      <c r="I193" s="543"/>
      <c r="J193" s="543"/>
      <c r="K193" s="545" t="s">
        <v>411</v>
      </c>
      <c r="L193" s="545"/>
      <c r="M193" s="229"/>
      <c r="O193" s="12"/>
      <c r="P193" s="9"/>
      <c r="Q193" s="18"/>
      <c r="R193" s="9"/>
    </row>
    <row r="194" spans="2:18" ht="15" thickBot="1">
      <c r="B194" s="489" t="s">
        <v>409</v>
      </c>
      <c r="C194" s="490"/>
      <c r="D194" s="490"/>
      <c r="E194" s="490"/>
      <c r="F194" s="490"/>
      <c r="G194" s="490"/>
      <c r="H194" s="491">
        <f>((O187*52)/12)*'MENU - DI'!M12</f>
        <v>0</v>
      </c>
      <c r="I194" s="491"/>
      <c r="J194" s="491"/>
      <c r="K194" s="491"/>
      <c r="L194" s="491"/>
      <c r="M194" s="492"/>
    </row>
  </sheetData>
  <sheetProtection algorithmName="SHA-512" hashValue="AKX5dotPrVGBUkdCUkEtdPeFzhFa1NNTIe5Wxh2BMhZRqmcms4CydYlumZa9i2pZ0657NJq1Q/nnQHCuVg7UbQ==" saltValue="yMRO1+47/XOAKS7e0zEiag==" spinCount="100000" sheet="1" selectLockedCells="1"/>
  <mergeCells count="155">
    <mergeCell ref="H193:J193"/>
    <mergeCell ref="H190:J190"/>
    <mergeCell ref="H187:J187"/>
    <mergeCell ref="K193:L193"/>
    <mergeCell ref="K190:L190"/>
    <mergeCell ref="K187:L187"/>
    <mergeCell ref="E1:E2"/>
    <mergeCell ref="E144:E149"/>
    <mergeCell ref="C144:C149"/>
    <mergeCell ref="H144:H149"/>
    <mergeCell ref="J144:J149"/>
    <mergeCell ref="B188:G188"/>
    <mergeCell ref="E185:G185"/>
    <mergeCell ref="H183:H185"/>
    <mergeCell ref="J183:J185"/>
    <mergeCell ref="B187:G187"/>
    <mergeCell ref="H188:M188"/>
    <mergeCell ref="H170:L170"/>
    <mergeCell ref="H172:H174"/>
    <mergeCell ref="J172:J174"/>
    <mergeCell ref="L172:L174"/>
    <mergeCell ref="H118:L118"/>
    <mergeCell ref="H137:L137"/>
    <mergeCell ref="H142:L142"/>
    <mergeCell ref="H164:L164"/>
    <mergeCell ref="H167:L167"/>
    <mergeCell ref="H125:L125"/>
    <mergeCell ref="L183:L185"/>
    <mergeCell ref="C183:C185"/>
    <mergeCell ref="H186:L186"/>
    <mergeCell ref="E179:G179"/>
    <mergeCell ref="H181:L181"/>
    <mergeCell ref="C178:C179"/>
    <mergeCell ref="H178:H179"/>
    <mergeCell ref="J178:J179"/>
    <mergeCell ref="L178:L179"/>
    <mergeCell ref="H131:L131"/>
    <mergeCell ref="L144:L149"/>
    <mergeCell ref="J127:J130"/>
    <mergeCell ref="L127:L130"/>
    <mergeCell ref="H120:H124"/>
    <mergeCell ref="L152:L157"/>
    <mergeCell ref="H160:H163"/>
    <mergeCell ref="J160:J163"/>
    <mergeCell ref="L160:L163"/>
    <mergeCell ref="H152:H157"/>
    <mergeCell ref="H69:L69"/>
    <mergeCell ref="H83:L83"/>
    <mergeCell ref="J72:J82"/>
    <mergeCell ref="L72:L82"/>
    <mergeCell ref="H150:L150"/>
    <mergeCell ref="H158:L158"/>
    <mergeCell ref="H115:H117"/>
    <mergeCell ref="J115:J117"/>
    <mergeCell ref="L115:L117"/>
    <mergeCell ref="H93:H98"/>
    <mergeCell ref="J93:J98"/>
    <mergeCell ref="L93:L98"/>
    <mergeCell ref="H27:L27"/>
    <mergeCell ref="C29:C44"/>
    <mergeCell ref="E29:E44"/>
    <mergeCell ref="E72:E82"/>
    <mergeCell ref="C72:C82"/>
    <mergeCell ref="H72:H82"/>
    <mergeCell ref="H175:L175"/>
    <mergeCell ref="H180:L180"/>
    <mergeCell ref="E127:E130"/>
    <mergeCell ref="E120:E124"/>
    <mergeCell ref="E160:E163"/>
    <mergeCell ref="E152:E157"/>
    <mergeCell ref="C160:C163"/>
    <mergeCell ref="E172:E174"/>
    <mergeCell ref="C172:C174"/>
    <mergeCell ref="C152:C157"/>
    <mergeCell ref="J152:J157"/>
    <mergeCell ref="E141:G141"/>
    <mergeCell ref="E139:E140"/>
    <mergeCell ref="C139:C141"/>
    <mergeCell ref="H139:H141"/>
    <mergeCell ref="J139:J141"/>
    <mergeCell ref="L139:L141"/>
    <mergeCell ref="C120:C124"/>
    <mergeCell ref="B9:G9"/>
    <mergeCell ref="L9:M9"/>
    <mergeCell ref="C11:C16"/>
    <mergeCell ref="E11:E16"/>
    <mergeCell ref="H11:H16"/>
    <mergeCell ref="J11:J16"/>
    <mergeCell ref="L11:L16"/>
    <mergeCell ref="H17:L17"/>
    <mergeCell ref="C19:C26"/>
    <mergeCell ref="E19:E26"/>
    <mergeCell ref="H19:H26"/>
    <mergeCell ref="J19:J26"/>
    <mergeCell ref="L19:L26"/>
    <mergeCell ref="C85:C90"/>
    <mergeCell ref="H91:L91"/>
    <mergeCell ref="H85:H90"/>
    <mergeCell ref="J85:J90"/>
    <mergeCell ref="L85:L90"/>
    <mergeCell ref="H29:H44"/>
    <mergeCell ref="J29:J44"/>
    <mergeCell ref="L29:L44"/>
    <mergeCell ref="H45:L45"/>
    <mergeCell ref="C47:C62"/>
    <mergeCell ref="E47:E62"/>
    <mergeCell ref="H47:H62"/>
    <mergeCell ref="J47:J62"/>
    <mergeCell ref="L47:L62"/>
    <mergeCell ref="H63:L63"/>
    <mergeCell ref="C65:C68"/>
    <mergeCell ref="E65:E68"/>
    <mergeCell ref="H65:H68"/>
    <mergeCell ref="J65:J68"/>
    <mergeCell ref="L65:L68"/>
    <mergeCell ref="E90:G90"/>
    <mergeCell ref="E85:E89"/>
    <mergeCell ref="C93:C98"/>
    <mergeCell ref="C108:C112"/>
    <mergeCell ref="E108:E112"/>
    <mergeCell ref="H108:H112"/>
    <mergeCell ref="J108:J112"/>
    <mergeCell ref="L108:L112"/>
    <mergeCell ref="H101:H105"/>
    <mergeCell ref="J101:J105"/>
    <mergeCell ref="L101:L105"/>
    <mergeCell ref="H99:L99"/>
    <mergeCell ref="E101:E105"/>
    <mergeCell ref="C101:C105"/>
    <mergeCell ref="H106:L106"/>
    <mergeCell ref="E93:E97"/>
    <mergeCell ref="B192:G192"/>
    <mergeCell ref="H192:M192"/>
    <mergeCell ref="B193:G193"/>
    <mergeCell ref="B194:G194"/>
    <mergeCell ref="H194:M194"/>
    <mergeCell ref="H113:L113"/>
    <mergeCell ref="E180:G180"/>
    <mergeCell ref="E186:G186"/>
    <mergeCell ref="B189:G189"/>
    <mergeCell ref="H189:M189"/>
    <mergeCell ref="B190:G190"/>
    <mergeCell ref="B191:G191"/>
    <mergeCell ref="H191:M191"/>
    <mergeCell ref="E133:E136"/>
    <mergeCell ref="C133:C136"/>
    <mergeCell ref="H133:H136"/>
    <mergeCell ref="J133:J136"/>
    <mergeCell ref="L133:L136"/>
    <mergeCell ref="C127:C130"/>
    <mergeCell ref="H127:H130"/>
    <mergeCell ref="J120:J124"/>
    <mergeCell ref="L120:L124"/>
    <mergeCell ref="E115:E117"/>
    <mergeCell ref="C115:C117"/>
  </mergeCells>
  <conditionalFormatting sqref="C115:L117">
    <cfRule type="expression" dxfId="34" priority="2">
      <formula>$C$108&lt;&gt;""</formula>
    </cfRule>
  </conditionalFormatting>
  <conditionalFormatting sqref="C108:L112">
    <cfRule type="expression" dxfId="33" priority="1">
      <formula>$C$115&lt;&gt;""</formula>
    </cfRule>
  </conditionalFormatting>
  <dataValidations xWindow="66" yWindow="901" count="9">
    <dataValidation allowBlank="1" showInputMessage="1" showErrorMessage="1" promptTitle="ATTENTION" prompt="Si ce service est choisi, il est possible d'ajouter un seul soin entre la mise en jour et la mise en nuit dans la section Habillage/déshabillage " sqref="C47 C49:C62"/>
    <dataValidation allowBlank="1" showInputMessage="1" showErrorMessage="1" promptTitle="NE PAS AJOUTER" prompt="Si les services suivants sont déjà demandés:_x000a_Mise en jour_x000a_Mise en nuit _x000a_Hygiène partielle _x000a_Hygiène complète _x000a__x000a_Services d'entretien des dents est inclus dans l'aide à l'alimentation" sqref="C65:C68"/>
    <dataValidation allowBlank="1" showInputMessage="1" showErrorMessage="1" promptTitle="ATTENTION" prompt="Ajouter ce service 1 seule fois par jour si 1 service d'hygiène partielle est déjà demandé" sqref="C72:C82"/>
    <dataValidation allowBlank="1" showInputMessage="1" showErrorMessage="1" promptTitle="NE PAS AJOUTER" prompt="Si les services suivants sont déjà demandés:_x000a_Mise en jour_x000a_Mise en nuit _x000a_Hygiène partielle _x000a_Hygiène complète " sqref="C85:C90"/>
    <dataValidation type="custom" errorStyle="warning" allowBlank="1" showInputMessage="1" showErrorMessage="1" error="L’assistance à l’utilisation des toilettes ou de la chaise d’aisance ne peut pas être combinée avec le changement de culotte d’incontinence." promptTitle="ATTENTION" prompt="Ajout maximum 2 fois par jour si les services suivants sont déjà demandés: _x000a_Mise en jour _x000a_Mise en nuit _x000a_Hygiène partielle_x000a_Hygiène complète" sqref="C101:C105">
      <formula1>C108=""</formula1>
    </dataValidation>
    <dataValidation type="custom" errorStyle="warning" allowBlank="1" showInputMessage="1" showErrorMessage="1" error="L’assistance à l’utilisation des toilettes ou de la chaise d’aisance ne peut pas être combinée avec le changement de culotte d’incontinence._x000a__x000a_**cliquez sur Annuler**" promptTitle="ATTENTION" prompt="Ajout maximum 4 fois par jour si les services suivants sont déjà demandés: _x000a_Mise en jour _x000a_Mise en nuit _x000a_Hygiène partielle_x000a_Hygiène complète" sqref="C115:C117">
      <formula1>C108=""</formula1>
    </dataValidation>
    <dataValidation allowBlank="1" showInputMessage="1" showErrorMessage="1" promptTitle="ATTENTION" prompt="Ces services sont déjà inclus dans les services suivants: _x000a_Mise en jour et mise en nuit _x000a_Hygiène complète_x000a_Hygiène partielle _x000a_Assistance à la toilette ou changement de protection_x000a_Cédule urinaire _x000a_Soins de stomie, condom urinaire ou vidange de sac urinaire " sqref="C172:C174"/>
    <dataValidation type="whole" allowBlank="1" showInputMessage="1" showErrorMessage="1" sqref="J120:J124 J127:J130 J160:J163 J166 J169">
      <formula1>0</formula1>
      <formula2>8</formula2>
    </dataValidation>
    <dataValidation type="custom" errorStyle="warning" allowBlank="1" showInputMessage="1" showErrorMessage="1" error="L’assistance à l’utilisation des toilettes ou de la chaise d’aisance ne peut pas être combinée avec le changement de culotte d’incontinence._x000a__x000a_**cliquez sur Annuler**" promptTitle="ATTENTION" prompt="Ajout maximum 2 fois par jour si les services suivants sont déjà demandés: _x000a_Mise en jour _x000a_Mise en nuit _x000a_Hygiène partielle_x000a_Hygiène complète" sqref="C108:C112">
      <formula1>C115=""</formula1>
    </dataValidation>
  </dataValidations>
  <printOptions horizontalCentered="1"/>
  <pageMargins left="0.31496062992125984" right="0.31496062992125984" top="0.15748031496062992" bottom="0.15748031496062992" header="0.31496062992125984" footer="0.31496062992125984"/>
  <pageSetup scale="57" orientation="portrait" r:id="rId1"/>
  <rowBreaks count="4" manualBreakCount="4">
    <brk id="27" min="1" max="12" man="1"/>
    <brk id="70" min="1" max="12" man="1"/>
    <brk id="118" min="1" max="12" man="1"/>
    <brk id="170" min="1" max="12" man="1"/>
  </rowBreaks>
  <drawing r:id="rId2"/>
  <extLst>
    <ext xmlns:x14="http://schemas.microsoft.com/office/spreadsheetml/2009/9/main" uri="{CCE6A557-97BC-4b89-ADB6-D9C93CAAB3DF}">
      <x14:dataValidations xmlns:xm="http://schemas.microsoft.com/office/excel/2006/main" xWindow="66" yWindow="901" count="4">
        <x14:dataValidation type="list" allowBlank="1" showInputMessage="1" showErrorMessage="1">
          <x14:formula1>
            <xm:f>'MENU - DI'!$B$73:$B$74</xm:f>
          </x14:formula1>
          <xm:sqref>J144:J149 J65:J68 J72:J82 J85:J90 J93:J98 J133:J136 J152:J157</xm:sqref>
        </x14:dataValidation>
        <x14:dataValidation type="list" allowBlank="1" showInputMessage="1" showErrorMessage="1">
          <x14:formula1>
            <xm:f>'MENU - DI'!$B$73:$B$76</xm:f>
          </x14:formula1>
          <xm:sqref>J172:J174 J101:J105 J108:J112 J139:J141</xm:sqref>
        </x14:dataValidation>
        <x14:dataValidation type="list" allowBlank="1" showInputMessage="1" showErrorMessage="1">
          <x14:formula1>
            <xm:f>'MENU - DI'!$B$73:$B$75</xm:f>
          </x14:formula1>
          <xm:sqref>J19:J26 J11:J16</xm:sqref>
        </x14:dataValidation>
        <x14:dataValidation type="list" allowBlank="1" showInputMessage="1" showErrorMessage="1">
          <x14:formula1>
            <xm:f>'MENU - DI'!$B$73:$B$78</xm:f>
          </x14:formula1>
          <xm:sqref>J115:J117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rgb="FFFF99FF"/>
    <pageSetUpPr fitToPage="1"/>
  </sheetPr>
  <dimension ref="B1:P163"/>
  <sheetViews>
    <sheetView showGridLines="0" showRowColHeaders="0" topLeftCell="A28" zoomScale="90" zoomScaleNormal="90" zoomScaleSheetLayoutView="55" workbookViewId="0">
      <selection activeCell="C146" sqref="C146:G146"/>
    </sheetView>
  </sheetViews>
  <sheetFormatPr baseColWidth="10" defaultColWidth="7.453125" defaultRowHeight="13"/>
  <cols>
    <col min="1" max="1" width="7.453125" style="13" customWidth="1"/>
    <col min="2" max="2" width="10.81640625" style="13" customWidth="1"/>
    <col min="3" max="5" width="8.54296875" style="13" customWidth="1"/>
    <col min="6" max="6" width="8.81640625" style="13" customWidth="1"/>
    <col min="7" max="7" width="26.1796875" style="13" customWidth="1"/>
    <col min="8" max="9" width="8.54296875" style="13" customWidth="1"/>
    <col min="10" max="10" width="12.54296875" style="13" customWidth="1"/>
    <col min="11" max="11" width="8.54296875" style="13" customWidth="1"/>
    <col min="12" max="12" width="15.54296875" style="13" customWidth="1"/>
    <col min="13" max="13" width="5.54296875" style="13" customWidth="1"/>
    <col min="14" max="14" width="1.54296875" style="13" customWidth="1"/>
    <col min="15" max="16384" width="7.453125" style="13"/>
  </cols>
  <sheetData>
    <row r="1" spans="2:13" ht="39" customHeight="1"/>
    <row r="2" spans="2:13" ht="15" customHeight="1" thickBot="1"/>
    <row r="3" spans="2:13" s="152" customFormat="1" ht="21" customHeight="1">
      <c r="B3" s="677" t="s">
        <v>455</v>
      </c>
      <c r="C3" s="678"/>
      <c r="D3" s="678"/>
      <c r="E3" s="678"/>
      <c r="F3" s="678"/>
      <c r="G3" s="678"/>
      <c r="H3" s="678"/>
      <c r="I3" s="678"/>
      <c r="J3" s="678"/>
      <c r="K3" s="678"/>
      <c r="L3" s="679"/>
    </row>
    <row r="4" spans="2:13" ht="138.75" customHeight="1" thickBot="1">
      <c r="B4" s="611" t="s">
        <v>159</v>
      </c>
      <c r="C4" s="612"/>
      <c r="D4" s="612"/>
      <c r="E4" s="612"/>
      <c r="F4" s="612"/>
      <c r="G4" s="612"/>
      <c r="H4" s="612"/>
      <c r="I4" s="612"/>
      <c r="J4" s="612"/>
      <c r="K4" s="612"/>
      <c r="L4" s="613"/>
      <c r="M4" s="153"/>
    </row>
    <row r="5" spans="2:13" ht="30" customHeight="1">
      <c r="B5" s="217"/>
      <c r="C5" s="707"/>
      <c r="D5" s="707"/>
      <c r="E5" s="707"/>
      <c r="F5" s="707"/>
      <c r="G5" s="707"/>
      <c r="H5" s="154"/>
      <c r="I5" s="636"/>
      <c r="J5" s="636"/>
      <c r="K5" s="636"/>
      <c r="L5" s="218"/>
      <c r="M5" s="154"/>
    </row>
    <row r="6" spans="2:13" ht="15" customHeight="1">
      <c r="B6" s="217"/>
      <c r="C6" s="637" t="s">
        <v>340</v>
      </c>
      <c r="D6" s="637"/>
      <c r="E6" s="637"/>
      <c r="F6" s="637"/>
      <c r="G6" s="155"/>
      <c r="H6" s="154"/>
      <c r="I6" s="638" t="s">
        <v>21</v>
      </c>
      <c r="J6" s="638"/>
      <c r="K6" s="638"/>
      <c r="L6" s="218"/>
      <c r="M6" s="154"/>
    </row>
    <row r="7" spans="2:13" s="157" customFormat="1" ht="30" customHeight="1">
      <c r="B7" s="639" t="s">
        <v>24</v>
      </c>
      <c r="C7" s="640"/>
      <c r="D7" s="640"/>
      <c r="E7" s="640"/>
      <c r="F7" s="640"/>
      <c r="G7" s="640"/>
      <c r="H7" s="640"/>
      <c r="I7" s="640"/>
      <c r="J7" s="640"/>
      <c r="K7" s="640"/>
      <c r="L7" s="641"/>
      <c r="M7" s="156"/>
    </row>
    <row r="8" spans="2:13" s="152" customFormat="1" ht="10.4" customHeight="1">
      <c r="B8" s="631" t="s">
        <v>23</v>
      </c>
      <c r="C8" s="632"/>
      <c r="D8" s="632"/>
      <c r="E8" s="632"/>
      <c r="F8" s="632"/>
      <c r="G8" s="632"/>
      <c r="H8" s="632"/>
      <c r="I8" s="632"/>
      <c r="J8" s="632"/>
      <c r="K8" s="632"/>
      <c r="L8" s="633"/>
      <c r="M8" s="158"/>
    </row>
    <row r="9" spans="2:13" ht="30" customHeight="1">
      <c r="B9" s="219"/>
      <c r="C9" s="634" t="str">
        <f>IF(ISBLANK('ID de l''usager'!B14),"",'ID de l''usager'!B14)</f>
        <v/>
      </c>
      <c r="D9" s="634"/>
      <c r="E9" s="634"/>
      <c r="F9" s="634"/>
      <c r="G9" s="634"/>
      <c r="H9" s="634"/>
      <c r="I9" s="634"/>
      <c r="J9" s="634"/>
      <c r="K9" s="634"/>
      <c r="L9" s="220"/>
      <c r="M9" s="159"/>
    </row>
    <row r="10" spans="2:13" ht="15" customHeight="1">
      <c r="B10" s="219"/>
      <c r="C10" s="575" t="s">
        <v>456</v>
      </c>
      <c r="D10" s="575"/>
      <c r="E10" s="575"/>
      <c r="F10" s="575"/>
      <c r="G10" s="575"/>
      <c r="H10" s="575"/>
      <c r="I10" s="575"/>
      <c r="J10" s="575"/>
      <c r="K10" s="575"/>
      <c r="L10" s="220"/>
      <c r="M10" s="159"/>
    </row>
    <row r="11" spans="2:13" ht="10.4" customHeight="1">
      <c r="B11" s="219"/>
      <c r="C11" s="588"/>
      <c r="D11" s="588"/>
      <c r="E11" s="588"/>
      <c r="F11" s="588"/>
      <c r="G11" s="588"/>
      <c r="H11" s="588"/>
      <c r="I11" s="588"/>
      <c r="J11" s="588"/>
      <c r="K11" s="588"/>
      <c r="L11" s="220"/>
      <c r="M11" s="159"/>
    </row>
    <row r="12" spans="2:13" ht="15" customHeight="1">
      <c r="B12" s="219"/>
      <c r="C12" s="589" t="s">
        <v>25</v>
      </c>
      <c r="D12" s="589"/>
      <c r="E12" s="589"/>
      <c r="F12" s="589"/>
      <c r="G12" s="589"/>
      <c r="H12" s="589"/>
      <c r="I12" s="589"/>
      <c r="J12" s="589"/>
      <c r="K12" s="589"/>
      <c r="L12" s="220"/>
      <c r="M12" s="159"/>
    </row>
    <row r="13" spans="2:13" ht="30" customHeight="1">
      <c r="B13" s="219"/>
      <c r="C13" s="634" t="str">
        <f>IF(ISBLANK('ID de l''usager'!B16),"",'ID de l''usager'!B16)</f>
        <v/>
      </c>
      <c r="D13" s="634"/>
      <c r="E13" s="634"/>
      <c r="F13" s="634"/>
      <c r="G13" s="634"/>
      <c r="H13" s="634"/>
      <c r="I13" s="634"/>
      <c r="J13" s="634"/>
      <c r="K13" s="634"/>
      <c r="L13" s="220"/>
      <c r="M13" s="159"/>
    </row>
    <row r="14" spans="2:13" ht="20.149999999999999" customHeight="1">
      <c r="B14" s="219"/>
      <c r="C14" s="575" t="s">
        <v>22</v>
      </c>
      <c r="D14" s="575"/>
      <c r="E14" s="575"/>
      <c r="F14" s="575"/>
      <c r="G14" s="575"/>
      <c r="H14" s="575"/>
      <c r="I14" s="575"/>
      <c r="J14" s="575"/>
      <c r="K14" s="575"/>
      <c r="L14" s="220"/>
      <c r="M14" s="159"/>
    </row>
    <row r="15" spans="2:13" ht="10.4" customHeight="1">
      <c r="B15" s="219"/>
      <c r="C15" s="588"/>
      <c r="D15" s="588"/>
      <c r="E15" s="588"/>
      <c r="F15" s="588"/>
      <c r="G15" s="588"/>
      <c r="H15" s="588"/>
      <c r="I15" s="588"/>
      <c r="J15" s="588"/>
      <c r="K15" s="588"/>
      <c r="L15" s="220"/>
      <c r="M15" s="159"/>
    </row>
    <row r="16" spans="2:13" ht="15" customHeight="1">
      <c r="B16" s="219"/>
      <c r="C16" s="589" t="s">
        <v>26</v>
      </c>
      <c r="D16" s="589"/>
      <c r="E16" s="589"/>
      <c r="F16" s="589"/>
      <c r="G16" s="589"/>
      <c r="H16" s="589"/>
      <c r="I16" s="589"/>
      <c r="J16" s="589"/>
      <c r="K16" s="589"/>
      <c r="L16" s="220"/>
      <c r="M16" s="159"/>
    </row>
    <row r="17" spans="2:13" ht="30" customHeight="1">
      <c r="B17" s="219"/>
      <c r="C17" s="708"/>
      <c r="D17" s="708"/>
      <c r="E17" s="708"/>
      <c r="F17" s="708"/>
      <c r="G17" s="708"/>
      <c r="H17" s="160"/>
      <c r="I17" s="636"/>
      <c r="J17" s="636"/>
      <c r="K17" s="636"/>
      <c r="L17" s="220"/>
      <c r="M17" s="159"/>
    </row>
    <row r="18" spans="2:13" ht="15" customHeight="1">
      <c r="B18" s="219"/>
      <c r="C18" s="635" t="s">
        <v>60</v>
      </c>
      <c r="D18" s="635"/>
      <c r="E18" s="635"/>
      <c r="F18" s="635"/>
      <c r="G18" s="161"/>
      <c r="H18" s="162"/>
      <c r="I18" s="575" t="s">
        <v>21</v>
      </c>
      <c r="J18" s="575"/>
      <c r="K18" s="575"/>
      <c r="L18" s="220"/>
      <c r="M18" s="159"/>
    </row>
    <row r="19" spans="2:13" ht="15" customHeight="1">
      <c r="B19" s="680" t="s">
        <v>457</v>
      </c>
      <c r="C19" s="588"/>
      <c r="D19" s="588"/>
      <c r="E19" s="588"/>
      <c r="F19" s="588"/>
      <c r="G19" s="588"/>
      <c r="H19" s="588"/>
      <c r="I19" s="588"/>
      <c r="J19" s="588"/>
      <c r="K19" s="588"/>
      <c r="L19" s="681"/>
    </row>
    <row r="20" spans="2:13" ht="15" customHeight="1">
      <c r="B20" s="631" t="s">
        <v>23</v>
      </c>
      <c r="C20" s="632"/>
      <c r="D20" s="632"/>
      <c r="E20" s="632"/>
      <c r="F20" s="632"/>
      <c r="G20" s="632"/>
      <c r="H20" s="632"/>
      <c r="I20" s="632"/>
      <c r="J20" s="632"/>
      <c r="K20" s="632"/>
      <c r="L20" s="633"/>
    </row>
    <row r="21" spans="2:13" ht="15" customHeight="1">
      <c r="B21" s="221"/>
      <c r="C21" s="634" t="str">
        <f>IF(ISBLANK('ID de l''usager'!B4),"",'ID de l''usager'!B4&amp;" , "&amp;'ID de l''usager'!E4)</f>
        <v/>
      </c>
      <c r="D21" s="634"/>
      <c r="E21" s="634"/>
      <c r="F21" s="634"/>
      <c r="G21" s="634"/>
      <c r="H21" s="158"/>
      <c r="I21" s="158"/>
      <c r="J21" s="158"/>
      <c r="K21" s="158"/>
      <c r="L21" s="222"/>
    </row>
    <row r="22" spans="2:13" ht="15" customHeight="1">
      <c r="B22" s="221"/>
      <c r="C22" s="635" t="s">
        <v>458</v>
      </c>
      <c r="D22" s="635"/>
      <c r="E22" s="635"/>
      <c r="F22" s="635"/>
      <c r="G22" s="161"/>
      <c r="H22" s="158"/>
      <c r="I22" s="158"/>
      <c r="J22" s="158"/>
      <c r="K22" s="158"/>
      <c r="L22" s="222"/>
    </row>
    <row r="23" spans="2:13" ht="15" customHeight="1">
      <c r="B23" s="639" t="s">
        <v>459</v>
      </c>
      <c r="C23" s="640"/>
      <c r="D23" s="640"/>
      <c r="E23" s="640"/>
      <c r="F23" s="640"/>
      <c r="G23" s="640"/>
      <c r="H23" s="640"/>
      <c r="I23" s="640"/>
      <c r="J23" s="640"/>
      <c r="K23" s="640"/>
      <c r="L23" s="641"/>
    </row>
    <row r="24" spans="2:13" ht="15" customHeight="1">
      <c r="B24" s="217"/>
      <c r="C24" s="640" t="s">
        <v>460</v>
      </c>
      <c r="D24" s="682"/>
      <c r="E24" s="682"/>
      <c r="F24" s="682"/>
      <c r="G24" s="682"/>
      <c r="H24" s="682"/>
      <c r="I24" s="682"/>
      <c r="J24" s="682"/>
      <c r="K24" s="682"/>
      <c r="L24" s="223"/>
    </row>
    <row r="25" spans="2:13" ht="15" customHeight="1">
      <c r="B25" s="217"/>
      <c r="C25" s="682"/>
      <c r="D25" s="682"/>
      <c r="E25" s="682"/>
      <c r="F25" s="682"/>
      <c r="G25" s="682"/>
      <c r="H25" s="682"/>
      <c r="I25" s="682"/>
      <c r="J25" s="682"/>
      <c r="K25" s="682"/>
      <c r="L25" s="223"/>
    </row>
    <row r="26" spans="2:13" ht="15" customHeight="1">
      <c r="B26" s="217"/>
      <c r="C26" s="682"/>
      <c r="D26" s="682"/>
      <c r="E26" s="682"/>
      <c r="F26" s="682"/>
      <c r="G26" s="682"/>
      <c r="H26" s="682"/>
      <c r="I26" s="682"/>
      <c r="J26" s="682"/>
      <c r="K26" s="682"/>
      <c r="L26" s="223"/>
    </row>
    <row r="27" spans="2:13" ht="21" customHeight="1" thickBot="1">
      <c r="B27" s="224"/>
      <c r="C27" s="683"/>
      <c r="D27" s="683"/>
      <c r="E27" s="683"/>
      <c r="F27" s="683"/>
      <c r="G27" s="683"/>
      <c r="H27" s="683"/>
      <c r="I27" s="683"/>
      <c r="J27" s="683"/>
      <c r="K27" s="683"/>
      <c r="L27" s="225"/>
    </row>
    <row r="28" spans="2:13" ht="15" customHeight="1"/>
    <row r="29" spans="2:13" s="152" customFormat="1" ht="20.149999999999999" customHeight="1">
      <c r="B29" s="590" t="s">
        <v>27</v>
      </c>
      <c r="C29" s="591"/>
      <c r="D29" s="591"/>
      <c r="E29" s="591"/>
      <c r="F29" s="591"/>
      <c r="G29" s="591"/>
      <c r="H29" s="591"/>
      <c r="I29" s="591"/>
      <c r="J29" s="591"/>
      <c r="K29" s="591"/>
      <c r="L29" s="592"/>
    </row>
    <row r="30" spans="2:13" s="152" customFormat="1" ht="20.149999999999999" customHeight="1">
      <c r="B30" s="593" t="s">
        <v>59</v>
      </c>
      <c r="C30" s="594"/>
      <c r="D30" s="594"/>
      <c r="E30" s="597" t="str">
        <f>IF(ISBLANK('ID de l''usager'!B4), "", 'ID de l''usager'!B4 &amp; " , " &amp; 'ID de l''usager'!E4)</f>
        <v/>
      </c>
      <c r="F30" s="597"/>
      <c r="G30" s="597"/>
      <c r="H30" s="597"/>
      <c r="I30" s="597"/>
      <c r="J30" s="597"/>
      <c r="K30" s="597"/>
      <c r="L30" s="598"/>
    </row>
    <row r="31" spans="2:13" ht="15" customHeight="1">
      <c r="B31" s="593" t="s">
        <v>61</v>
      </c>
      <c r="C31" s="594"/>
      <c r="D31" s="594"/>
      <c r="E31" s="597" t="str">
        <f>IF(ISBLANK('ID de l''usager'!B6),"",'ID de l''usager'!B6)</f>
        <v/>
      </c>
      <c r="F31" s="597"/>
      <c r="G31" s="597"/>
      <c r="H31" s="597"/>
      <c r="I31" s="597"/>
      <c r="J31" s="597"/>
      <c r="K31" s="597"/>
      <c r="L31" s="598"/>
    </row>
    <row r="32" spans="2:13" ht="16.399999999999999" customHeight="1">
      <c r="B32" s="593" t="s">
        <v>28</v>
      </c>
      <c r="C32" s="594"/>
      <c r="D32" s="594"/>
      <c r="E32" s="646" t="str">
        <f>IF(ISBLANK('ID de l''usager'!B16),"",'ID de l''usager'!B16)</f>
        <v/>
      </c>
      <c r="F32" s="646"/>
      <c r="G32" s="646"/>
      <c r="H32" s="646"/>
      <c r="I32" s="646"/>
      <c r="J32" s="646"/>
      <c r="K32" s="646"/>
      <c r="L32" s="647"/>
    </row>
    <row r="33" spans="2:12" ht="15" customHeight="1">
      <c r="B33" s="593" t="s">
        <v>29</v>
      </c>
      <c r="C33" s="594"/>
      <c r="D33" s="594"/>
      <c r="E33" s="648" t="str">
        <f>IF(ISBLANK('ID de l''usager'!B8),"",'ID de l''usager'!B8)</f>
        <v/>
      </c>
      <c r="F33" s="648"/>
      <c r="G33" s="648"/>
      <c r="H33" s="648"/>
      <c r="I33" s="648"/>
      <c r="J33" s="648"/>
      <c r="K33" s="648"/>
      <c r="L33" s="649"/>
    </row>
    <row r="34" spans="2:12" ht="15" customHeight="1">
      <c r="B34" s="595" t="s">
        <v>30</v>
      </c>
      <c r="C34" s="596"/>
      <c r="D34" s="596"/>
      <c r="E34" s="650"/>
      <c r="F34" s="651"/>
      <c r="G34" s="651"/>
      <c r="H34" s="651"/>
      <c r="I34" s="651"/>
      <c r="J34" s="651"/>
      <c r="K34" s="651"/>
      <c r="L34" s="652"/>
    </row>
    <row r="35" spans="2:12" ht="15" customHeight="1"/>
    <row r="36" spans="2:12" ht="20.149999999999999" customHeight="1">
      <c r="B36" s="590" t="s">
        <v>53</v>
      </c>
      <c r="C36" s="591"/>
      <c r="D36" s="591"/>
      <c r="E36" s="591"/>
      <c r="F36" s="591"/>
      <c r="G36" s="591"/>
      <c r="H36" s="591"/>
      <c r="I36" s="591"/>
      <c r="J36" s="591"/>
      <c r="K36" s="591"/>
      <c r="L36" s="592"/>
    </row>
    <row r="37" spans="2:12" ht="15" customHeight="1">
      <c r="B37" s="619" t="s">
        <v>31</v>
      </c>
      <c r="C37" s="620"/>
      <c r="D37" s="620"/>
      <c r="E37" s="620"/>
      <c r="F37" s="620"/>
      <c r="G37" s="163"/>
      <c r="H37" s="659" t="str">
        <f>IF(ISBLANK(C17),"",C17)</f>
        <v/>
      </c>
      <c r="I37" s="659"/>
      <c r="J37" s="659"/>
      <c r="K37" s="659"/>
      <c r="L37" s="660"/>
    </row>
    <row r="38" spans="2:12" ht="15" customHeight="1">
      <c r="B38" s="621" t="s">
        <v>32</v>
      </c>
      <c r="C38" s="622"/>
      <c r="D38" s="622"/>
      <c r="E38" s="657" t="str">
        <f>IF(ISBLANK(I17),"",I17)</f>
        <v/>
      </c>
      <c r="F38" s="657"/>
      <c r="G38" s="657"/>
      <c r="H38" s="657"/>
      <c r="I38" s="657"/>
      <c r="J38" s="657"/>
      <c r="K38" s="657"/>
      <c r="L38" s="658"/>
    </row>
    <row r="39" spans="2:12" ht="15" customHeight="1">
      <c r="B39" s="164" t="s">
        <v>28</v>
      </c>
      <c r="C39" s="165"/>
      <c r="D39" s="579" t="str">
        <f>C13</f>
        <v/>
      </c>
      <c r="E39" s="580"/>
      <c r="F39" s="580"/>
      <c r="G39" s="580"/>
      <c r="H39" s="580"/>
      <c r="I39" s="580"/>
      <c r="J39" s="580"/>
      <c r="K39" s="580"/>
      <c r="L39" s="581"/>
    </row>
    <row r="40" spans="2:12" ht="15" customHeight="1">
      <c r="B40" s="164" t="s">
        <v>33</v>
      </c>
      <c r="C40" s="165"/>
      <c r="D40" s="582"/>
      <c r="E40" s="583"/>
      <c r="F40" s="583"/>
      <c r="G40" s="583"/>
      <c r="H40" s="583"/>
      <c r="I40" s="583"/>
      <c r="J40" s="583"/>
      <c r="K40" s="583"/>
      <c r="L40" s="584"/>
    </row>
    <row r="41" spans="2:12" ht="15" customHeight="1">
      <c r="B41" s="166" t="s">
        <v>34</v>
      </c>
      <c r="C41" s="167"/>
      <c r="D41" s="585"/>
      <c r="E41" s="586"/>
      <c r="F41" s="586"/>
      <c r="G41" s="586"/>
      <c r="H41" s="586"/>
      <c r="I41" s="586"/>
      <c r="J41" s="586"/>
      <c r="K41" s="586"/>
      <c r="L41" s="587"/>
    </row>
    <row r="42" spans="2:12" ht="15" customHeight="1"/>
    <row r="43" spans="2:12" ht="20.25" customHeight="1">
      <c r="B43" s="590" t="s">
        <v>35</v>
      </c>
      <c r="C43" s="591"/>
      <c r="D43" s="591"/>
      <c r="E43" s="591"/>
      <c r="F43" s="591"/>
      <c r="G43" s="591"/>
      <c r="H43" s="591"/>
      <c r="I43" s="591"/>
      <c r="J43" s="591"/>
      <c r="K43" s="591"/>
      <c r="L43" s="592"/>
    </row>
    <row r="44" spans="2:12" ht="15" customHeight="1">
      <c r="B44" s="619" t="s">
        <v>36</v>
      </c>
      <c r="C44" s="620"/>
      <c r="D44" s="620"/>
      <c r="E44" s="620"/>
      <c r="F44" s="620"/>
      <c r="G44" s="163"/>
      <c r="H44" s="629" t="str">
        <f>IF(ISBLANK(C5),"",C5)</f>
        <v/>
      </c>
      <c r="I44" s="629"/>
      <c r="J44" s="629"/>
      <c r="K44" s="629"/>
      <c r="L44" s="630"/>
    </row>
    <row r="45" spans="2:12" ht="15" customHeight="1">
      <c r="B45" s="621" t="s">
        <v>37</v>
      </c>
      <c r="C45" s="622"/>
      <c r="D45" s="622"/>
      <c r="E45" s="627" t="str">
        <f>IF(ISBLANK(I5),"",I5)</f>
        <v/>
      </c>
      <c r="F45" s="627"/>
      <c r="G45" s="627"/>
      <c r="H45" s="627"/>
      <c r="I45" s="627"/>
      <c r="J45" s="627"/>
      <c r="K45" s="627"/>
      <c r="L45" s="628"/>
    </row>
    <row r="46" spans="2:12" ht="15" customHeight="1">
      <c r="B46" s="623" t="s">
        <v>38</v>
      </c>
      <c r="C46" s="624"/>
      <c r="D46" s="614"/>
      <c r="E46" s="614"/>
      <c r="F46" s="614"/>
      <c r="G46" s="614"/>
      <c r="H46" s="614"/>
      <c r="I46" s="614"/>
      <c r="J46" s="614"/>
      <c r="K46" s="614"/>
      <c r="L46" s="615"/>
    </row>
    <row r="47" spans="2:12" ht="15" customHeight="1">
      <c r="B47" s="621" t="s">
        <v>20</v>
      </c>
      <c r="C47" s="622"/>
      <c r="D47" s="614"/>
      <c r="E47" s="614"/>
      <c r="F47" s="614"/>
      <c r="G47" s="614"/>
      <c r="H47" s="614"/>
      <c r="I47" s="614"/>
      <c r="J47" s="614"/>
      <c r="K47" s="614"/>
      <c r="L47" s="615"/>
    </row>
    <row r="48" spans="2:12" ht="15" customHeight="1">
      <c r="B48" s="625" t="s">
        <v>39</v>
      </c>
      <c r="C48" s="626"/>
      <c r="D48" s="616"/>
      <c r="E48" s="617"/>
      <c r="F48" s="617"/>
      <c r="G48" s="617"/>
      <c r="H48" s="617"/>
      <c r="I48" s="617"/>
      <c r="J48" s="617"/>
      <c r="K48" s="617"/>
      <c r="L48" s="618"/>
    </row>
    <row r="49" spans="2:12" ht="15" customHeight="1"/>
    <row r="50" spans="2:12" ht="15" customHeight="1">
      <c r="B50" s="653" t="s">
        <v>40</v>
      </c>
      <c r="C50" s="654"/>
      <c r="D50" s="654"/>
      <c r="E50" s="654"/>
      <c r="F50" s="654"/>
      <c r="G50" s="654"/>
      <c r="H50" s="654"/>
      <c r="I50" s="654"/>
      <c r="J50" s="654"/>
      <c r="K50" s="654"/>
      <c r="L50" s="655"/>
    </row>
    <row r="51" spans="2:12" ht="15" customHeight="1">
      <c r="B51" s="642" t="s">
        <v>415</v>
      </c>
      <c r="C51" s="642"/>
      <c r="D51" s="642"/>
      <c r="E51" s="642"/>
      <c r="F51" s="642"/>
      <c r="G51" s="642"/>
      <c r="H51" s="642"/>
      <c r="I51" s="642"/>
      <c r="J51" s="642"/>
      <c r="K51" s="642"/>
      <c r="L51" s="642"/>
    </row>
    <row r="52" spans="2:12" ht="15" customHeight="1">
      <c r="B52" s="642"/>
      <c r="C52" s="642"/>
      <c r="D52" s="642"/>
      <c r="E52" s="642"/>
      <c r="F52" s="642"/>
      <c r="G52" s="642"/>
      <c r="H52" s="642"/>
      <c r="I52" s="642"/>
      <c r="J52" s="642"/>
      <c r="K52" s="642"/>
      <c r="L52" s="642"/>
    </row>
    <row r="53" spans="2:12" ht="15" customHeight="1">
      <c r="B53" s="642"/>
      <c r="C53" s="642"/>
      <c r="D53" s="642"/>
      <c r="E53" s="642"/>
      <c r="F53" s="642"/>
      <c r="G53" s="642"/>
      <c r="H53" s="642"/>
      <c r="I53" s="642"/>
      <c r="J53" s="642"/>
      <c r="K53" s="642"/>
      <c r="L53" s="642"/>
    </row>
    <row r="54" spans="2:12" ht="15" customHeight="1">
      <c r="B54" s="642"/>
      <c r="C54" s="642"/>
      <c r="D54" s="642"/>
      <c r="E54" s="642"/>
      <c r="F54" s="642"/>
      <c r="G54" s="642"/>
      <c r="H54" s="642"/>
      <c r="I54" s="642"/>
      <c r="J54" s="642"/>
      <c r="K54" s="642"/>
      <c r="L54" s="642"/>
    </row>
    <row r="55" spans="2:12" ht="15" customHeight="1">
      <c r="B55" s="642"/>
      <c r="C55" s="642"/>
      <c r="D55" s="642"/>
      <c r="E55" s="642"/>
      <c r="F55" s="642"/>
      <c r="G55" s="642"/>
      <c r="H55" s="642"/>
      <c r="I55" s="642"/>
      <c r="J55" s="642"/>
      <c r="K55" s="642"/>
      <c r="L55" s="642"/>
    </row>
    <row r="56" spans="2:12" ht="15" customHeight="1">
      <c r="B56" s="642"/>
      <c r="C56" s="642"/>
      <c r="D56" s="642"/>
      <c r="E56" s="642"/>
      <c r="F56" s="642"/>
      <c r="G56" s="642"/>
      <c r="H56" s="642"/>
      <c r="I56" s="642"/>
      <c r="J56" s="642"/>
      <c r="K56" s="642"/>
      <c r="L56" s="642"/>
    </row>
    <row r="57" spans="2:12" ht="15" customHeight="1">
      <c r="B57" s="642"/>
      <c r="C57" s="642"/>
      <c r="D57" s="642"/>
      <c r="E57" s="642"/>
      <c r="F57" s="642"/>
      <c r="G57" s="642"/>
      <c r="H57" s="642"/>
      <c r="I57" s="642"/>
      <c r="J57" s="642"/>
      <c r="K57" s="642"/>
      <c r="L57" s="642"/>
    </row>
    <row r="58" spans="2:12" ht="15" customHeight="1">
      <c r="B58" s="642"/>
      <c r="C58" s="642"/>
      <c r="D58" s="642"/>
      <c r="E58" s="642"/>
      <c r="F58" s="642"/>
      <c r="G58" s="642"/>
      <c r="H58" s="642"/>
      <c r="I58" s="642"/>
      <c r="J58" s="642"/>
      <c r="K58" s="642"/>
      <c r="L58" s="642"/>
    </row>
    <row r="59" spans="2:12" ht="15" customHeight="1">
      <c r="B59" s="642"/>
      <c r="C59" s="642"/>
      <c r="D59" s="642"/>
      <c r="E59" s="642"/>
      <c r="F59" s="642"/>
      <c r="G59" s="642"/>
      <c r="H59" s="642"/>
      <c r="I59" s="642"/>
      <c r="J59" s="642"/>
      <c r="K59" s="642"/>
      <c r="L59" s="642"/>
    </row>
    <row r="60" spans="2:12" ht="15" customHeight="1">
      <c r="B60" s="642"/>
      <c r="C60" s="642"/>
      <c r="D60" s="642"/>
      <c r="E60" s="642"/>
      <c r="F60" s="642"/>
      <c r="G60" s="642"/>
      <c r="H60" s="642"/>
      <c r="I60" s="642"/>
      <c r="J60" s="642"/>
      <c r="K60" s="642"/>
      <c r="L60" s="642"/>
    </row>
    <row r="61" spans="2:12" ht="15" customHeight="1">
      <c r="B61" s="642"/>
      <c r="C61" s="642"/>
      <c r="D61" s="642"/>
      <c r="E61" s="642"/>
      <c r="F61" s="642"/>
      <c r="G61" s="642"/>
      <c r="H61" s="642"/>
      <c r="I61" s="642"/>
      <c r="J61" s="642"/>
      <c r="K61" s="642"/>
      <c r="L61" s="642"/>
    </row>
    <row r="62" spans="2:12" ht="15" customHeight="1">
      <c r="B62" s="642"/>
      <c r="C62" s="642"/>
      <c r="D62" s="642"/>
      <c r="E62" s="642"/>
      <c r="F62" s="642"/>
      <c r="G62" s="642"/>
      <c r="H62" s="642"/>
      <c r="I62" s="642"/>
      <c r="J62" s="642"/>
      <c r="K62" s="642"/>
      <c r="L62" s="642"/>
    </row>
    <row r="63" spans="2:12" ht="15" customHeight="1">
      <c r="B63" s="642"/>
      <c r="C63" s="642"/>
      <c r="D63" s="642"/>
      <c r="E63" s="642"/>
      <c r="F63" s="642"/>
      <c r="G63" s="642"/>
      <c r="H63" s="642"/>
      <c r="I63" s="642"/>
      <c r="J63" s="642"/>
      <c r="K63" s="642"/>
      <c r="L63" s="642"/>
    </row>
    <row r="64" spans="2:12" ht="15" customHeight="1">
      <c r="B64" s="642"/>
      <c r="C64" s="642"/>
      <c r="D64" s="642"/>
      <c r="E64" s="642"/>
      <c r="F64" s="642"/>
      <c r="G64" s="642"/>
      <c r="H64" s="642"/>
      <c r="I64" s="642"/>
      <c r="J64" s="642"/>
      <c r="K64" s="642"/>
      <c r="L64" s="642"/>
    </row>
    <row r="65" spans="2:12" ht="15" customHeight="1">
      <c r="B65" s="642"/>
      <c r="C65" s="642"/>
      <c r="D65" s="642"/>
      <c r="E65" s="642"/>
      <c r="F65" s="642"/>
      <c r="G65" s="642"/>
      <c r="H65" s="642"/>
      <c r="I65" s="642"/>
      <c r="J65" s="642"/>
      <c r="K65" s="642"/>
      <c r="L65" s="642"/>
    </row>
    <row r="66" spans="2:12" ht="27.75" customHeight="1">
      <c r="B66" s="642"/>
      <c r="C66" s="642"/>
      <c r="D66" s="642"/>
      <c r="E66" s="642"/>
      <c r="F66" s="642"/>
      <c r="G66" s="642"/>
      <c r="H66" s="642"/>
      <c r="I66" s="642"/>
      <c r="J66" s="642"/>
      <c r="K66" s="642"/>
      <c r="L66" s="642"/>
    </row>
    <row r="67" spans="2:12" ht="18.75" customHeight="1" thickBot="1">
      <c r="B67" s="206"/>
      <c r="C67" s="206"/>
      <c r="D67" s="206"/>
      <c r="E67" s="206"/>
      <c r="F67" s="206"/>
      <c r="G67" s="206"/>
      <c r="H67" s="206"/>
      <c r="I67" s="206"/>
      <c r="J67" s="206"/>
      <c r="K67" s="206"/>
      <c r="L67" s="206"/>
    </row>
    <row r="68" spans="2:12" ht="18.75" customHeight="1" thickBot="1">
      <c r="B68" s="561" t="s">
        <v>416</v>
      </c>
      <c r="C68" s="562"/>
      <c r="D68" s="562"/>
      <c r="E68" s="562"/>
      <c r="F68" s="562"/>
      <c r="G68" s="562"/>
      <c r="H68" s="562"/>
      <c r="I68" s="562"/>
      <c r="J68" s="562"/>
      <c r="K68" s="562"/>
      <c r="L68" s="563"/>
    </row>
    <row r="69" spans="2:12" ht="18.75" customHeight="1">
      <c r="B69" s="684" t="s">
        <v>417</v>
      </c>
      <c r="C69" s="684"/>
      <c r="D69" s="684"/>
      <c r="E69" s="684"/>
      <c r="F69" s="684"/>
      <c r="G69" s="684"/>
      <c r="H69" s="684"/>
      <c r="I69" s="684"/>
      <c r="J69" s="684"/>
      <c r="K69" s="684"/>
      <c r="L69" s="684"/>
    </row>
    <row r="70" spans="2:12" ht="18.75" customHeight="1">
      <c r="B70" s="642"/>
      <c r="C70" s="642"/>
      <c r="D70" s="642"/>
      <c r="E70" s="642"/>
      <c r="F70" s="642"/>
      <c r="G70" s="642"/>
      <c r="H70" s="642"/>
      <c r="I70" s="642"/>
      <c r="J70" s="642"/>
      <c r="K70" s="642"/>
      <c r="L70" s="642"/>
    </row>
    <row r="71" spans="2:12" ht="18.75" customHeight="1">
      <c r="B71" s="642"/>
      <c r="C71" s="642"/>
      <c r="D71" s="642"/>
      <c r="E71" s="642"/>
      <c r="F71" s="642"/>
      <c r="G71" s="642"/>
      <c r="H71" s="642"/>
      <c r="I71" s="642"/>
      <c r="J71" s="642"/>
      <c r="K71" s="642"/>
      <c r="L71" s="642"/>
    </row>
    <row r="72" spans="2:12" ht="18.75" customHeight="1">
      <c r="B72" s="642"/>
      <c r="C72" s="642"/>
      <c r="D72" s="642"/>
      <c r="E72" s="642"/>
      <c r="F72" s="642"/>
      <c r="G72" s="642"/>
      <c r="H72" s="642"/>
      <c r="I72" s="642"/>
      <c r="J72" s="642"/>
      <c r="K72" s="642"/>
      <c r="L72" s="642"/>
    </row>
    <row r="73" spans="2:12" ht="18.75" customHeight="1">
      <c r="B73" s="642"/>
      <c r="C73" s="642"/>
      <c r="D73" s="642"/>
      <c r="E73" s="642"/>
      <c r="F73" s="642"/>
      <c r="G73" s="642"/>
      <c r="H73" s="642"/>
      <c r="I73" s="642"/>
      <c r="J73" s="642"/>
      <c r="K73" s="642"/>
      <c r="L73" s="642"/>
    </row>
    <row r="74" spans="2:12" ht="18.75" customHeight="1">
      <c r="B74" s="642"/>
      <c r="C74" s="642"/>
      <c r="D74" s="642"/>
      <c r="E74" s="642"/>
      <c r="F74" s="642"/>
      <c r="G74" s="642"/>
      <c r="H74" s="642"/>
      <c r="I74" s="642"/>
      <c r="J74" s="642"/>
      <c r="K74" s="642"/>
      <c r="L74" s="642"/>
    </row>
    <row r="75" spans="2:12" ht="18.75" customHeight="1">
      <c r="B75" s="642"/>
      <c r="C75" s="642"/>
      <c r="D75" s="642"/>
      <c r="E75" s="642"/>
      <c r="F75" s="642"/>
      <c r="G75" s="642"/>
      <c r="H75" s="642"/>
      <c r="I75" s="642"/>
      <c r="J75" s="642"/>
      <c r="K75" s="642"/>
      <c r="L75" s="642"/>
    </row>
    <row r="76" spans="2:12" ht="18.75" customHeight="1">
      <c r="B76" s="642"/>
      <c r="C76" s="642"/>
      <c r="D76" s="642"/>
      <c r="E76" s="642"/>
      <c r="F76" s="642"/>
      <c r="G76" s="642"/>
      <c r="H76" s="642"/>
      <c r="I76" s="642"/>
      <c r="J76" s="642"/>
      <c r="K76" s="642"/>
      <c r="L76" s="642"/>
    </row>
    <row r="77" spans="2:12" ht="18.75" customHeight="1">
      <c r="B77" s="642"/>
      <c r="C77" s="642"/>
      <c r="D77" s="642"/>
      <c r="E77" s="642"/>
      <c r="F77" s="642"/>
      <c r="G77" s="642"/>
      <c r="H77" s="642"/>
      <c r="I77" s="642"/>
      <c r="J77" s="642"/>
      <c r="K77" s="642"/>
      <c r="L77" s="642"/>
    </row>
    <row r="78" spans="2:12" ht="18.75" customHeight="1">
      <c r="B78" s="642"/>
      <c r="C78" s="642"/>
      <c r="D78" s="642"/>
      <c r="E78" s="642"/>
      <c r="F78" s="642"/>
      <c r="G78" s="642"/>
      <c r="H78" s="642"/>
      <c r="I78" s="642"/>
      <c r="J78" s="642"/>
      <c r="K78" s="642"/>
      <c r="L78" s="642"/>
    </row>
    <row r="79" spans="2:12" ht="18.75" customHeight="1">
      <c r="B79" s="642"/>
      <c r="C79" s="642"/>
      <c r="D79" s="642"/>
      <c r="E79" s="642"/>
      <c r="F79" s="642"/>
      <c r="G79" s="642"/>
      <c r="H79" s="642"/>
      <c r="I79" s="642"/>
      <c r="J79" s="642"/>
      <c r="K79" s="642"/>
      <c r="L79" s="642"/>
    </row>
    <row r="80" spans="2:12" ht="18.75" customHeight="1" thickBot="1">
      <c r="B80" s="206"/>
      <c r="C80" s="206"/>
      <c r="D80" s="206"/>
      <c r="E80" s="206"/>
      <c r="F80" s="206"/>
      <c r="G80" s="206"/>
      <c r="H80" s="206"/>
      <c r="I80" s="206"/>
      <c r="J80" s="206"/>
      <c r="K80" s="206"/>
      <c r="L80" s="206"/>
    </row>
    <row r="81" spans="2:12" ht="18.75" customHeight="1" thickBot="1">
      <c r="B81" s="561" t="s">
        <v>418</v>
      </c>
      <c r="C81" s="562"/>
      <c r="D81" s="562"/>
      <c r="E81" s="562"/>
      <c r="F81" s="562"/>
      <c r="G81" s="562"/>
      <c r="H81" s="562"/>
      <c r="I81" s="562"/>
      <c r="J81" s="562"/>
      <c r="K81" s="562"/>
      <c r="L81" s="563"/>
    </row>
    <row r="82" spans="2:12" ht="18.75" customHeight="1">
      <c r="B82" s="685" t="s">
        <v>419</v>
      </c>
      <c r="C82" s="686"/>
      <c r="D82" s="686"/>
      <c r="E82" s="686"/>
      <c r="F82" s="686"/>
      <c r="G82" s="686"/>
      <c r="H82" s="686"/>
      <c r="I82" s="686"/>
      <c r="J82" s="686"/>
      <c r="K82" s="686"/>
      <c r="L82" s="687"/>
    </row>
    <row r="83" spans="2:12" ht="18.75" customHeight="1">
      <c r="B83" s="688"/>
      <c r="C83" s="689"/>
      <c r="D83" s="689"/>
      <c r="E83" s="689"/>
      <c r="F83" s="689"/>
      <c r="G83" s="689"/>
      <c r="H83" s="689"/>
      <c r="I83" s="689"/>
      <c r="J83" s="689"/>
      <c r="K83" s="689"/>
      <c r="L83" s="690"/>
    </row>
    <row r="84" spans="2:12" ht="17.25" customHeight="1" thickBot="1">
      <c r="B84" s="206"/>
      <c r="C84" s="206"/>
      <c r="D84" s="206"/>
      <c r="E84" s="206"/>
      <c r="F84" s="206"/>
      <c r="G84" s="206"/>
      <c r="H84" s="206"/>
      <c r="I84" s="206"/>
      <c r="J84" s="206"/>
      <c r="K84" s="206"/>
      <c r="L84" s="206"/>
    </row>
    <row r="85" spans="2:12" ht="15" hidden="1" customHeight="1" thickBot="1"/>
    <row r="86" spans="2:12" ht="15" customHeight="1" thickBot="1">
      <c r="B86" s="561" t="s">
        <v>420</v>
      </c>
      <c r="C86" s="562"/>
      <c r="D86" s="562"/>
      <c r="E86" s="562"/>
      <c r="F86" s="562"/>
      <c r="G86" s="562"/>
      <c r="H86" s="562"/>
      <c r="I86" s="562"/>
      <c r="J86" s="562"/>
      <c r="K86" s="562"/>
      <c r="L86" s="563"/>
    </row>
    <row r="87" spans="2:12" ht="25.4" customHeight="1">
      <c r="B87" s="643" t="s">
        <v>41</v>
      </c>
      <c r="C87" s="644"/>
      <c r="D87" s="645"/>
      <c r="E87" s="645"/>
      <c r="F87" s="169"/>
      <c r="G87" s="169"/>
      <c r="H87" s="644" t="s">
        <v>42</v>
      </c>
      <c r="I87" s="644"/>
      <c r="J87" s="645"/>
      <c r="K87" s="645"/>
      <c r="L87" s="170"/>
    </row>
    <row r="88" spans="2:12" ht="15" customHeight="1">
      <c r="B88" s="168"/>
      <c r="C88" s="169"/>
      <c r="D88" s="656" t="s">
        <v>51</v>
      </c>
      <c r="E88" s="656"/>
      <c r="F88" s="169"/>
      <c r="G88" s="169"/>
      <c r="H88" s="169"/>
      <c r="I88" s="169"/>
      <c r="J88" s="656" t="s">
        <v>51</v>
      </c>
      <c r="K88" s="656"/>
      <c r="L88" s="170"/>
    </row>
    <row r="89" spans="2:12" ht="12.75" customHeight="1">
      <c r="B89" s="168"/>
      <c r="C89" s="169"/>
      <c r="D89" s="169"/>
      <c r="E89" s="169"/>
      <c r="F89" s="169"/>
      <c r="G89" s="169"/>
      <c r="H89" s="169"/>
      <c r="I89" s="169"/>
      <c r="J89" s="169"/>
      <c r="K89" s="169"/>
      <c r="L89" s="170"/>
    </row>
    <row r="90" spans="2:12" ht="12.75" customHeight="1">
      <c r="B90" s="168"/>
      <c r="C90" s="169"/>
      <c r="D90" s="169"/>
      <c r="E90" s="169"/>
      <c r="F90" s="169"/>
      <c r="G90" s="169"/>
      <c r="H90" s="169"/>
      <c r="I90" s="169"/>
      <c r="J90" s="169"/>
      <c r="K90" s="169"/>
      <c r="L90" s="170"/>
    </row>
    <row r="91" spans="2:12" ht="20.149999999999999" customHeight="1">
      <c r="B91" s="704" t="s">
        <v>421</v>
      </c>
      <c r="C91" s="705"/>
      <c r="D91" s="705"/>
      <c r="E91" s="705"/>
      <c r="F91" s="705"/>
      <c r="G91" s="705"/>
      <c r="H91" s="705"/>
      <c r="I91" s="705"/>
      <c r="J91" s="705"/>
      <c r="K91" s="705"/>
      <c r="L91" s="706"/>
    </row>
    <row r="92" spans="2:12" ht="40.4" customHeight="1">
      <c r="B92" s="599" t="s">
        <v>56</v>
      </c>
      <c r="C92" s="599"/>
      <c r="D92" s="599"/>
      <c r="E92" s="599"/>
      <c r="F92" s="599"/>
      <c r="G92" s="228" t="s">
        <v>461</v>
      </c>
      <c r="H92" s="610" t="s">
        <v>0</v>
      </c>
      <c r="I92" s="610"/>
      <c r="J92" s="610" t="s">
        <v>2</v>
      </c>
      <c r="K92" s="610"/>
      <c r="L92" s="227" t="s">
        <v>1</v>
      </c>
    </row>
    <row r="93" spans="2:12">
      <c r="B93" s="555" t="str">
        <f>IFERROR(VLOOKUP(INT((ROW()-92)),'Grille de services RPA'!$B$10:$M$194,4,FALSE),"")</f>
        <v/>
      </c>
      <c r="C93" s="556"/>
      <c r="D93" s="556"/>
      <c r="E93" s="556"/>
      <c r="F93" s="557"/>
      <c r="G93" s="171"/>
      <c r="H93" s="553" t="str">
        <f>IFERROR(VLOOKUP(INT((ROW()-92)),'Grille de services RPA'!$B$10:$M$194,7,FALSE),"")</f>
        <v/>
      </c>
      <c r="I93" s="554"/>
      <c r="J93" s="553" t="str">
        <f>IFERROR(VLOOKUP(INT((ROW()-92)),'Grille de services RPA'!$B$10:$M$194,9,FALSE),"")</f>
        <v/>
      </c>
      <c r="K93" s="554"/>
      <c r="L93" s="172" t="str">
        <f>IFERROR(VLOOKUP(INT((ROW()-92)),'Grille de services RPA'!$B$10:$M$194,11,FALSE),"")</f>
        <v/>
      </c>
    </row>
    <row r="94" spans="2:12">
      <c r="B94" s="555" t="str">
        <f>IFERROR(VLOOKUP(INT((ROW()-92)),'Grille de services RPA'!$B$10:$M$194,4,FALSE),"")</f>
        <v/>
      </c>
      <c r="C94" s="556"/>
      <c r="D94" s="556"/>
      <c r="E94" s="556"/>
      <c r="F94" s="557"/>
      <c r="G94" s="171"/>
      <c r="H94" s="553" t="str">
        <f>IFERROR(VLOOKUP(INT((ROW()-92)),'Grille de services RPA'!$B$10:$M$194,7,FALSE),"")</f>
        <v/>
      </c>
      <c r="I94" s="554"/>
      <c r="J94" s="553" t="str">
        <f>IFERROR(VLOOKUP(INT((ROW()-92)),'Grille de services RPA'!$B$10:$M$194,9,FALSE),"")</f>
        <v/>
      </c>
      <c r="K94" s="554"/>
      <c r="L94" s="172" t="str">
        <f>IFERROR(VLOOKUP(INT((ROW()-92)),'Grille de services RPA'!$B$10:$M$194,11,FALSE),"")</f>
        <v/>
      </c>
    </row>
    <row r="95" spans="2:12">
      <c r="B95" s="555" t="str">
        <f>IFERROR(VLOOKUP(INT((ROW()-92)),'Grille de services RPA'!$B$10:$M$194,4,FALSE),"")</f>
        <v/>
      </c>
      <c r="C95" s="556"/>
      <c r="D95" s="556"/>
      <c r="E95" s="556"/>
      <c r="F95" s="557"/>
      <c r="G95" s="171"/>
      <c r="H95" s="553" t="str">
        <f>IFERROR(VLOOKUP(INT((ROW()-92)),'Grille de services RPA'!$B$10:$M$194,7,FALSE),"")</f>
        <v/>
      </c>
      <c r="I95" s="554"/>
      <c r="J95" s="553" t="str">
        <f>IFERROR(VLOOKUP(INT((ROW()-92)),'Grille de services RPA'!$B$10:$M$194,9,FALSE),"")</f>
        <v/>
      </c>
      <c r="K95" s="554"/>
      <c r="L95" s="172" t="str">
        <f>IFERROR(VLOOKUP(INT((ROW()-92)),'Grille de services RPA'!$B$10:$M$194,11,FALSE),"")</f>
        <v/>
      </c>
    </row>
    <row r="96" spans="2:12">
      <c r="B96" s="555" t="str">
        <f>IFERROR(VLOOKUP(INT((ROW()-92)),'Grille de services RPA'!$B$10:$M$194,4,FALSE),"")</f>
        <v/>
      </c>
      <c r="C96" s="556"/>
      <c r="D96" s="556"/>
      <c r="E96" s="556"/>
      <c r="F96" s="557"/>
      <c r="G96" s="171"/>
      <c r="H96" s="553" t="str">
        <f>IFERROR(VLOOKUP(INT((ROW()-92)),'Grille de services RPA'!$B$10:$M$194,7,FALSE),"")</f>
        <v/>
      </c>
      <c r="I96" s="554"/>
      <c r="J96" s="553" t="str">
        <f>IFERROR(VLOOKUP(INT((ROW()-92)),'Grille de services RPA'!$B$10:$M$194,9,FALSE),"")</f>
        <v/>
      </c>
      <c r="K96" s="554"/>
      <c r="L96" s="172" t="str">
        <f>IFERROR(VLOOKUP(INT((ROW()-92)),'Grille de services RPA'!$B$10:$M$194,11,FALSE),"")</f>
        <v/>
      </c>
    </row>
    <row r="97" spans="2:12">
      <c r="B97" s="555" t="str">
        <f>IFERROR(VLOOKUP(INT((ROW()-92)),'Grille de services RPA'!$B$10:$M$194,4,FALSE),"")</f>
        <v/>
      </c>
      <c r="C97" s="556"/>
      <c r="D97" s="556"/>
      <c r="E97" s="556"/>
      <c r="F97" s="557"/>
      <c r="G97" s="171"/>
      <c r="H97" s="553" t="str">
        <f>IFERROR(VLOOKUP(INT((ROW()-92)),'Grille de services RPA'!$B$10:$M$194,7,FALSE),"")</f>
        <v/>
      </c>
      <c r="I97" s="554"/>
      <c r="J97" s="553" t="str">
        <f>IFERROR(VLOOKUP(INT((ROW()-92)),'Grille de services RPA'!$B$10:$M$194,9,FALSE),"")</f>
        <v/>
      </c>
      <c r="K97" s="554"/>
      <c r="L97" s="172" t="str">
        <f>IFERROR(VLOOKUP(INT((ROW()-92)),'Grille de services RPA'!$B$10:$M$194,11,FALSE),"")</f>
        <v/>
      </c>
    </row>
    <row r="98" spans="2:12">
      <c r="B98" s="555" t="str">
        <f>IFERROR(VLOOKUP(INT((ROW()-92)),'Grille de services RPA'!$B$10:$M$194,4,FALSE),"")</f>
        <v/>
      </c>
      <c r="C98" s="556"/>
      <c r="D98" s="556"/>
      <c r="E98" s="556"/>
      <c r="F98" s="557"/>
      <c r="G98" s="171"/>
      <c r="H98" s="553" t="str">
        <f>IFERROR(VLOOKUP(INT((ROW()-92)),'Grille de services RPA'!$B$10:$M$194,7,FALSE),"")</f>
        <v/>
      </c>
      <c r="I98" s="554"/>
      <c r="J98" s="553" t="str">
        <f>IFERROR(VLOOKUP(INT((ROW()-92)),'Grille de services RPA'!$B$10:$M$194,9,FALSE),"")</f>
        <v/>
      </c>
      <c r="K98" s="554"/>
      <c r="L98" s="172" t="str">
        <f>IFERROR(VLOOKUP(INT((ROW()-92)),'Grille de services RPA'!$B$10:$M$194,11,FALSE),"")</f>
        <v/>
      </c>
    </row>
    <row r="99" spans="2:12">
      <c r="B99" s="555" t="str">
        <f>IFERROR(VLOOKUP(INT((ROW()-92)),'Grille de services RPA'!$B$10:$M$194,4,FALSE),"")</f>
        <v/>
      </c>
      <c r="C99" s="556"/>
      <c r="D99" s="556"/>
      <c r="E99" s="556"/>
      <c r="F99" s="557"/>
      <c r="G99" s="171"/>
      <c r="H99" s="553" t="str">
        <f>IFERROR(VLOOKUP(INT((ROW()-92)),'Grille de services RPA'!$B$10:$M$194,7,FALSE),"")</f>
        <v/>
      </c>
      <c r="I99" s="554"/>
      <c r="J99" s="553" t="str">
        <f>IFERROR(VLOOKUP(INT((ROW()-92)),'Grille de services RPA'!$B$10:$M$194,9,FALSE),"")</f>
        <v/>
      </c>
      <c r="K99" s="554"/>
      <c r="L99" s="172" t="str">
        <f>IFERROR(VLOOKUP(INT((ROW()-92)),'Grille de services RPA'!$B$10:$M$194,11,FALSE),"")</f>
        <v/>
      </c>
    </row>
    <row r="100" spans="2:12">
      <c r="B100" s="555" t="str">
        <f>IFERROR(VLOOKUP(INT((ROW()-92)),'Grille de services RPA'!$B$10:$M$194,4,FALSE),"")</f>
        <v/>
      </c>
      <c r="C100" s="556"/>
      <c r="D100" s="556"/>
      <c r="E100" s="556"/>
      <c r="F100" s="557"/>
      <c r="G100" s="171"/>
      <c r="H100" s="553" t="str">
        <f>IFERROR(VLOOKUP(INT((ROW()-92)),'Grille de services RPA'!$B$10:$M$194,7,FALSE),"")</f>
        <v/>
      </c>
      <c r="I100" s="554"/>
      <c r="J100" s="553" t="str">
        <f>IFERROR(VLOOKUP(INT((ROW()-92)),'Grille de services RPA'!$B$10:$M$194,9,FALSE),"")</f>
        <v/>
      </c>
      <c r="K100" s="554"/>
      <c r="L100" s="172" t="str">
        <f>IFERROR(VLOOKUP(INT((ROW()-92)),'Grille de services RPA'!$B$10:$M$194,11,FALSE),"")</f>
        <v/>
      </c>
    </row>
    <row r="101" spans="2:12">
      <c r="B101" s="555" t="str">
        <f>IFERROR(VLOOKUP(INT((ROW()-92)),'Grille de services RPA'!$B$10:$M$194,4,FALSE),"")</f>
        <v/>
      </c>
      <c r="C101" s="556"/>
      <c r="D101" s="556"/>
      <c r="E101" s="556"/>
      <c r="F101" s="557"/>
      <c r="G101" s="171"/>
      <c r="H101" s="553" t="str">
        <f>IFERROR(VLOOKUP(INT((ROW()-92)),'Grille de services RPA'!$B$10:$M$194,7,FALSE),"")</f>
        <v/>
      </c>
      <c r="I101" s="554"/>
      <c r="J101" s="553" t="str">
        <f>IFERROR(VLOOKUP(INT((ROW()-92)),'Grille de services RPA'!$B$10:$M$194,9,FALSE),"")</f>
        <v/>
      </c>
      <c r="K101" s="554"/>
      <c r="L101" s="172" t="str">
        <f>IFERROR(VLOOKUP(INT((ROW()-92)),'Grille de services RPA'!$B$10:$M$194,11,FALSE),"")</f>
        <v/>
      </c>
    </row>
    <row r="102" spans="2:12">
      <c r="B102" s="555" t="str">
        <f>IFERROR(VLOOKUP(INT((ROW()-92)),'Grille de services RPA'!$B$10:$M$194,4,FALSE),"")</f>
        <v/>
      </c>
      <c r="C102" s="556"/>
      <c r="D102" s="556"/>
      <c r="E102" s="556"/>
      <c r="F102" s="557"/>
      <c r="G102" s="171"/>
      <c r="H102" s="553" t="str">
        <f>IFERROR(VLOOKUP(INT((ROW()-92)),'Grille de services RPA'!$B$10:$M$194,7,FALSE),"")</f>
        <v/>
      </c>
      <c r="I102" s="554"/>
      <c r="J102" s="553" t="str">
        <f>IFERROR(VLOOKUP(INT((ROW()-92)),'Grille de services RPA'!$B$10:$M$194,9,FALSE),"")</f>
        <v/>
      </c>
      <c r="K102" s="554"/>
      <c r="L102" s="172" t="str">
        <f>IFERROR(VLOOKUP(INT((ROW()-92)),'Grille de services RPA'!$B$10:$M$194,11,FALSE),"")</f>
        <v/>
      </c>
    </row>
    <row r="103" spans="2:12">
      <c r="B103" s="555" t="str">
        <f>IFERROR(VLOOKUP(INT((ROW()-92)),'Grille de services RPA'!$B$10:$M$194,4,FALSE),"")</f>
        <v/>
      </c>
      <c r="C103" s="556"/>
      <c r="D103" s="556"/>
      <c r="E103" s="556"/>
      <c r="F103" s="557"/>
      <c r="G103" s="171"/>
      <c r="H103" s="553" t="str">
        <f>IFERROR(VLOOKUP(INT((ROW()-92)),'Grille de services RPA'!$B$10:$M$194,7,FALSE),"")</f>
        <v/>
      </c>
      <c r="I103" s="554"/>
      <c r="J103" s="553" t="str">
        <f>IFERROR(VLOOKUP(INT((ROW()-92)),'Grille de services RPA'!$B$10:$M$194,9,FALSE),"")</f>
        <v/>
      </c>
      <c r="K103" s="554"/>
      <c r="L103" s="172" t="str">
        <f>IFERROR(VLOOKUP(INT((ROW()-92)),'Grille de services RPA'!$B$10:$M$194,11,FALSE),"")</f>
        <v/>
      </c>
    </row>
    <row r="104" spans="2:12">
      <c r="B104" s="555" t="str">
        <f>IFERROR(VLOOKUP(INT((ROW()-92)),'Grille de services RPA'!$B$10:$M$194,4,FALSE),"")</f>
        <v/>
      </c>
      <c r="C104" s="556"/>
      <c r="D104" s="556"/>
      <c r="E104" s="556"/>
      <c r="F104" s="557"/>
      <c r="G104" s="171"/>
      <c r="H104" s="553" t="str">
        <f>IFERROR(VLOOKUP(INT((ROW()-92)),'Grille de services RPA'!$B$10:$M$194,7,FALSE),"")</f>
        <v/>
      </c>
      <c r="I104" s="554"/>
      <c r="J104" s="553" t="str">
        <f>IFERROR(VLOOKUP(INT((ROW()-92)),'Grille de services RPA'!$B$10:$M$194,9,FALSE),"")</f>
        <v/>
      </c>
      <c r="K104" s="554"/>
      <c r="L104" s="172" t="str">
        <f>IFERROR(VLOOKUP(INT((ROW()-92)),'Grille de services RPA'!$B$10:$M$194,11,FALSE),"")</f>
        <v/>
      </c>
    </row>
    <row r="105" spans="2:12">
      <c r="B105" s="555" t="str">
        <f>IFERROR(VLOOKUP(INT((ROW()-92)),'Grille de services RPA'!$B$10:$M$194,4,FALSE),"")</f>
        <v/>
      </c>
      <c r="C105" s="556"/>
      <c r="D105" s="556"/>
      <c r="E105" s="556"/>
      <c r="F105" s="557"/>
      <c r="G105" s="171"/>
      <c r="H105" s="553" t="str">
        <f>IFERROR(VLOOKUP(INT((ROW()-92)),'Grille de services RPA'!$B$10:$M$194,7,FALSE),"")</f>
        <v/>
      </c>
      <c r="I105" s="554"/>
      <c r="J105" s="553" t="str">
        <f>IFERROR(VLOOKUP(INT((ROW()-92)),'Grille de services RPA'!$B$10:$M$194,9,FALSE),"")</f>
        <v/>
      </c>
      <c r="K105" s="554"/>
      <c r="L105" s="172" t="str">
        <f>IFERROR(VLOOKUP(INT((ROW()-92)),'Grille de services RPA'!$B$10:$M$194,11,FALSE),"")</f>
        <v/>
      </c>
    </row>
    <row r="106" spans="2:12">
      <c r="B106" s="555" t="str">
        <f>IFERROR(VLOOKUP(INT((ROW()-92)),'Grille de services RPA'!$B$10:$M$194,4,FALSE),"")</f>
        <v/>
      </c>
      <c r="C106" s="556"/>
      <c r="D106" s="556"/>
      <c r="E106" s="556"/>
      <c r="F106" s="557"/>
      <c r="G106" s="171"/>
      <c r="H106" s="553" t="str">
        <f>IFERROR(VLOOKUP(INT((ROW()-92)),'Grille de services RPA'!$B$10:$M$194,7,FALSE),"")</f>
        <v/>
      </c>
      <c r="I106" s="554"/>
      <c r="J106" s="553" t="str">
        <f>IFERROR(VLOOKUP(INT((ROW()-92)),'Grille de services RPA'!$B$10:$M$194,9,FALSE),"")</f>
        <v/>
      </c>
      <c r="K106" s="554"/>
      <c r="L106" s="172" t="str">
        <f>IFERROR(VLOOKUP(INT((ROW()-92)),'Grille de services RPA'!$B$10:$M$194,11,FALSE),"")</f>
        <v/>
      </c>
    </row>
    <row r="107" spans="2:12">
      <c r="B107" s="555" t="str">
        <f>IFERROR(VLOOKUP(INT((ROW()-92)),'Grille de services RPA'!$B$10:$M$194,4,FALSE),"")</f>
        <v/>
      </c>
      <c r="C107" s="556"/>
      <c r="D107" s="556"/>
      <c r="E107" s="556"/>
      <c r="F107" s="557"/>
      <c r="G107" s="171"/>
      <c r="H107" s="553" t="str">
        <f>IFERROR(VLOOKUP(INT((ROW()-92)),'Grille de services RPA'!$B$10:$M$194,7,FALSE),"")</f>
        <v/>
      </c>
      <c r="I107" s="554"/>
      <c r="J107" s="553" t="str">
        <f>IFERROR(VLOOKUP(INT((ROW()-92)),'Grille de services RPA'!$B$10:$M$194,9,FALSE),"")</f>
        <v/>
      </c>
      <c r="K107" s="554"/>
      <c r="L107" s="172" t="str">
        <f>IFERROR(VLOOKUP(INT((ROW()-92)),'Grille de services RPA'!$B$10:$M$194,11,FALSE),"")</f>
        <v/>
      </c>
    </row>
    <row r="108" spans="2:12">
      <c r="B108" s="555" t="str">
        <f>IFERROR(VLOOKUP(INT((ROW()-92)),'Grille de services RPA'!$B$10:$M$194,4,FALSE),"")</f>
        <v/>
      </c>
      <c r="C108" s="556"/>
      <c r="D108" s="556"/>
      <c r="E108" s="556"/>
      <c r="F108" s="557"/>
      <c r="G108" s="171"/>
      <c r="H108" s="553" t="str">
        <f>IFERROR(VLOOKUP(INT((ROW()-92)),'Grille de services RPA'!$B$10:$M$194,7,FALSE),"")</f>
        <v/>
      </c>
      <c r="I108" s="554"/>
      <c r="J108" s="553" t="str">
        <f>IFERROR(VLOOKUP(INT((ROW()-92)),'Grille de services RPA'!$B$10:$M$194,9,FALSE),"")</f>
        <v/>
      </c>
      <c r="K108" s="554"/>
      <c r="L108" s="172" t="str">
        <f>IFERROR(VLOOKUP(INT((ROW()-92)),'Grille de services RPA'!$B$10:$M$194,11,FALSE),"")</f>
        <v/>
      </c>
    </row>
    <row r="109" spans="2:12">
      <c r="B109" s="555" t="str">
        <f>IFERROR(VLOOKUP(INT((ROW()-92)),'Grille de services RPA'!$B$10:$M$194,4,FALSE),"")</f>
        <v/>
      </c>
      <c r="C109" s="556"/>
      <c r="D109" s="556"/>
      <c r="E109" s="556"/>
      <c r="F109" s="557"/>
      <c r="G109" s="171"/>
      <c r="H109" s="553" t="str">
        <f>IFERROR(VLOOKUP(INT((ROW()-92)),'Grille de services RPA'!$B$10:$M$194,7,FALSE),"")</f>
        <v/>
      </c>
      <c r="I109" s="554"/>
      <c r="J109" s="553" t="str">
        <f>IFERROR(VLOOKUP(INT((ROW()-92)),'Grille de services RPA'!$B$10:$M$194,9,FALSE),"")</f>
        <v/>
      </c>
      <c r="K109" s="554"/>
      <c r="L109" s="172" t="str">
        <f>IFERROR(VLOOKUP(INT((ROW()-92)),'Grille de services RPA'!$B$10:$M$194,11,FALSE),"")</f>
        <v/>
      </c>
    </row>
    <row r="110" spans="2:12">
      <c r="B110" s="555" t="str">
        <f>IFERROR(VLOOKUP(INT((ROW()-92)),'Grille de services RPA'!$B$10:$M$194,4,FALSE),"")</f>
        <v/>
      </c>
      <c r="C110" s="556"/>
      <c r="D110" s="556"/>
      <c r="E110" s="556"/>
      <c r="F110" s="557"/>
      <c r="G110" s="171"/>
      <c r="H110" s="553" t="str">
        <f>IFERROR(VLOOKUP(INT((ROW()-92)),'Grille de services RPA'!$B$10:$M$194,7,FALSE),"")</f>
        <v/>
      </c>
      <c r="I110" s="554"/>
      <c r="J110" s="553" t="str">
        <f>IFERROR(VLOOKUP(INT((ROW()-92)),'Grille de services RPA'!$B$10:$M$194,9,FALSE),"")</f>
        <v/>
      </c>
      <c r="K110" s="554"/>
      <c r="L110" s="172" t="str">
        <f>IFERROR(VLOOKUP(INT((ROW()-92)),'Grille de services RPA'!$B$10:$M$194,11,FALSE),"")</f>
        <v/>
      </c>
    </row>
    <row r="111" spans="2:12">
      <c r="B111" s="555" t="str">
        <f>IFERROR(VLOOKUP(INT((ROW()-92)),'Grille de services RPA'!$B$10:$M$194,4,FALSE),"")</f>
        <v/>
      </c>
      <c r="C111" s="556"/>
      <c r="D111" s="556"/>
      <c r="E111" s="556"/>
      <c r="F111" s="557"/>
      <c r="G111" s="171"/>
      <c r="H111" s="553" t="str">
        <f>IFERROR(VLOOKUP(INT((ROW()-92)),'Grille de services RPA'!$B$10:$M$194,7,FALSE),"")</f>
        <v/>
      </c>
      <c r="I111" s="554"/>
      <c r="J111" s="553" t="str">
        <f>IFERROR(VLOOKUP(INT((ROW()-92)),'Grille de services RPA'!$B$10:$M$194,9,FALSE),"")</f>
        <v/>
      </c>
      <c r="K111" s="554"/>
      <c r="L111" s="172" t="str">
        <f>IFERROR(VLOOKUP(INT((ROW()-92)),'Grille de services RPA'!$B$10:$M$194,11,FALSE),"")</f>
        <v/>
      </c>
    </row>
    <row r="112" spans="2:12">
      <c r="B112" s="555" t="str">
        <f>IFERROR(VLOOKUP(INT((ROW()-92)),'Grille de services RPA'!$B$10:$M$194,4,FALSE),"")</f>
        <v/>
      </c>
      <c r="C112" s="556"/>
      <c r="D112" s="556"/>
      <c r="E112" s="556"/>
      <c r="F112" s="557"/>
      <c r="G112" s="171"/>
      <c r="H112" s="553" t="str">
        <f>IFERROR(VLOOKUP(INT((ROW()-92)),'Grille de services RPA'!$B$10:$M$194,7,FALSE),"")</f>
        <v/>
      </c>
      <c r="I112" s="554"/>
      <c r="J112" s="553" t="str">
        <f>IFERROR(VLOOKUP(INT((ROW()-92)),'Grille de services RPA'!$B$10:$M$194,9,FALSE),"")</f>
        <v/>
      </c>
      <c r="K112" s="554"/>
      <c r="L112" s="172" t="str">
        <f>IFERROR(VLOOKUP(INT((ROW()-92)),'Grille de services RPA'!$B$10:$M$194,11,FALSE),"")</f>
        <v/>
      </c>
    </row>
    <row r="113" spans="2:16">
      <c r="B113" s="555" t="str">
        <f>IFERROR(VLOOKUP(INT((ROW()-92)),'Grille de services RPA'!$B$10:$M$194,4,FALSE),"")</f>
        <v/>
      </c>
      <c r="C113" s="556"/>
      <c r="D113" s="556"/>
      <c r="E113" s="556"/>
      <c r="F113" s="557"/>
      <c r="G113" s="171"/>
      <c r="H113" s="553" t="str">
        <f>IFERROR(VLOOKUP(INT((ROW()-92)),'Grille de services RPA'!$B$10:$M$194,7,FALSE),"")</f>
        <v/>
      </c>
      <c r="I113" s="554"/>
      <c r="J113" s="553" t="str">
        <f>IFERROR(VLOOKUP(INT((ROW()-92)),'Grille de services RPA'!$B$10:$M$194,9,FALSE),"")</f>
        <v/>
      </c>
      <c r="K113" s="554"/>
      <c r="L113" s="172" t="str">
        <f>IFERROR(VLOOKUP(INT((ROW()-92)),'Grille de services RPA'!$B$10:$M$194,11,FALSE),"")</f>
        <v/>
      </c>
    </row>
    <row r="114" spans="2:16">
      <c r="B114" s="555" t="str">
        <f>IFERROR(VLOOKUP(INT((ROW()-92)),'Grille de services RPA'!$B$10:$M$194,4,FALSE),"")</f>
        <v/>
      </c>
      <c r="C114" s="556"/>
      <c r="D114" s="556"/>
      <c r="E114" s="556"/>
      <c r="F114" s="557"/>
      <c r="G114" s="171"/>
      <c r="H114" s="553" t="str">
        <f>IFERROR(VLOOKUP(INT((ROW()-92)),'Grille de services RPA'!$B$10:$M$194,7,FALSE),"")</f>
        <v/>
      </c>
      <c r="I114" s="554"/>
      <c r="J114" s="553" t="str">
        <f>IFERROR(VLOOKUP(INT((ROW()-92)),'Grille de services RPA'!$B$10:$M$194,9,FALSE),"")</f>
        <v/>
      </c>
      <c r="K114" s="554"/>
      <c r="L114" s="172" t="str">
        <f>IFERROR(VLOOKUP(INT((ROW()-92)),'Grille de services RPA'!$B$10:$M$194,11,FALSE),"")</f>
        <v/>
      </c>
    </row>
    <row r="115" spans="2:16">
      <c r="B115" s="555" t="str">
        <f>IFERROR(VLOOKUP(INT((ROW()-92)),'Grille de services RPA'!$B$10:$M$194,4,FALSE),"")</f>
        <v/>
      </c>
      <c r="C115" s="556"/>
      <c r="D115" s="556"/>
      <c r="E115" s="556"/>
      <c r="F115" s="557"/>
      <c r="G115" s="171"/>
      <c r="H115" s="553" t="str">
        <f>IFERROR(VLOOKUP(INT((ROW()-92)),'Grille de services RPA'!$B$10:$M$194,7,FALSE),"")</f>
        <v/>
      </c>
      <c r="I115" s="554"/>
      <c r="J115" s="553" t="str">
        <f>IFERROR(VLOOKUP(INT((ROW()-92)),'Grille de services RPA'!$B$10:$M$194,9,FALSE),"")</f>
        <v/>
      </c>
      <c r="K115" s="554"/>
      <c r="L115" s="172" t="str">
        <f>IFERROR(VLOOKUP(INT((ROW()-92)),'Grille de services RPA'!$B$10:$M$194,11,FALSE),"")</f>
        <v/>
      </c>
    </row>
    <row r="116" spans="2:16">
      <c r="B116" s="555" t="str">
        <f>IFERROR(VLOOKUP(INT((ROW()-92)),'Grille de services RPA'!$B$10:$M$194,4,FALSE),"")</f>
        <v/>
      </c>
      <c r="C116" s="556"/>
      <c r="D116" s="556"/>
      <c r="E116" s="556"/>
      <c r="F116" s="557"/>
      <c r="G116" s="171"/>
      <c r="H116" s="553" t="str">
        <f>IFERROR(VLOOKUP(INT((ROW()-92)),'Grille de services RPA'!$B$10:$M$194,7,FALSE),"")</f>
        <v/>
      </c>
      <c r="I116" s="554"/>
      <c r="J116" s="553" t="str">
        <f>IFERROR(VLOOKUP(INT((ROW()-92)),'Grille de services RPA'!$B$10:$M$194,9,FALSE),"")</f>
        <v/>
      </c>
      <c r="K116" s="554"/>
      <c r="L116" s="172" t="str">
        <f>IFERROR(VLOOKUP(INT((ROW()-92)),'Grille de services RPA'!$B$10:$M$194,11,FALSE),"")</f>
        <v/>
      </c>
      <c r="P116" s="13" t="s">
        <v>376</v>
      </c>
    </row>
    <row r="117" spans="2:16" ht="15" customHeight="1">
      <c r="B117" s="691"/>
      <c r="C117" s="692"/>
      <c r="D117" s="693"/>
      <c r="E117" s="604" t="s">
        <v>43</v>
      </c>
      <c r="F117" s="605"/>
      <c r="G117" s="605"/>
      <c r="H117" s="605"/>
      <c r="I117" s="605"/>
      <c r="J117" s="605"/>
      <c r="K117" s="605"/>
      <c r="L117" s="606"/>
    </row>
    <row r="118" spans="2:16" ht="15" customHeight="1">
      <c r="B118" s="694"/>
      <c r="C118" s="695"/>
      <c r="D118" s="696"/>
      <c r="E118" s="607" t="s">
        <v>58</v>
      </c>
      <c r="F118" s="608"/>
      <c r="G118" s="608"/>
      <c r="H118" s="608"/>
      <c r="I118" s="609"/>
      <c r="J118" s="602" t="str">
        <f>IF(('Grille de services RPA'!O187)*(52/12)*'MENU - DI'!M12=0,"",('Grille de services RPA'!O187)*(52/12)*'MENU - DI'!M12)</f>
        <v/>
      </c>
      <c r="K118" s="603"/>
      <c r="L118" s="207" t="s">
        <v>46</v>
      </c>
    </row>
    <row r="119" spans="2:16" ht="15" customHeight="1">
      <c r="B119" s="697"/>
      <c r="C119" s="698"/>
      <c r="D119" s="699"/>
      <c r="E119" s="607" t="s">
        <v>44</v>
      </c>
      <c r="F119" s="608"/>
      <c r="G119" s="608"/>
      <c r="H119" s="608"/>
      <c r="I119" s="609"/>
      <c r="J119" s="600" t="str">
        <f>IF(OR(J118="",J118=0),"",J118*12)</f>
        <v/>
      </c>
      <c r="K119" s="601"/>
      <c r="L119" s="208" t="s">
        <v>57</v>
      </c>
    </row>
    <row r="120" spans="2:16" s="152" customFormat="1" ht="16.5" customHeight="1" thickBot="1">
      <c r="B120" s="13"/>
      <c r="C120" s="13"/>
      <c r="D120" s="13"/>
      <c r="E120" s="13"/>
      <c r="F120" s="13"/>
      <c r="G120" s="13"/>
      <c r="H120" s="13"/>
      <c r="I120" s="13"/>
      <c r="J120" s="13"/>
      <c r="K120" s="13"/>
      <c r="L120" s="13"/>
    </row>
    <row r="121" spans="2:16" s="152" customFormat="1" ht="27.65" customHeight="1" thickBot="1">
      <c r="B121" s="561" t="s">
        <v>422</v>
      </c>
      <c r="C121" s="562"/>
      <c r="D121" s="562"/>
      <c r="E121" s="562"/>
      <c r="F121" s="562"/>
      <c r="G121" s="562"/>
      <c r="H121" s="562"/>
      <c r="I121" s="562"/>
      <c r="J121" s="562"/>
      <c r="K121" s="562"/>
      <c r="L121" s="563"/>
    </row>
    <row r="122" spans="2:16" s="152" customFormat="1" ht="113.25" customHeight="1">
      <c r="B122" s="209" t="s">
        <v>423</v>
      </c>
      <c r="C122" s="564" t="s">
        <v>424</v>
      </c>
      <c r="D122" s="565"/>
      <c r="E122" s="565"/>
      <c r="F122" s="565"/>
      <c r="G122" s="565"/>
      <c r="H122" s="565"/>
      <c r="I122" s="565"/>
      <c r="J122" s="565"/>
      <c r="K122" s="565"/>
      <c r="L122" s="566"/>
    </row>
    <row r="123" spans="2:16" s="152" customFormat="1" ht="31.5" customHeight="1">
      <c r="B123" s="226" t="s">
        <v>425</v>
      </c>
      <c r="C123" s="700" t="s">
        <v>426</v>
      </c>
      <c r="D123" s="701"/>
      <c r="E123" s="701"/>
      <c r="F123" s="701"/>
      <c r="G123" s="701"/>
      <c r="H123" s="701"/>
      <c r="I123" s="701"/>
      <c r="J123" s="701"/>
      <c r="K123" s="701"/>
      <c r="L123" s="702"/>
    </row>
    <row r="124" spans="2:16" s="152" customFormat="1" ht="62.25" customHeight="1">
      <c r="B124" s="231" t="s">
        <v>427</v>
      </c>
      <c r="C124" s="703" t="s">
        <v>462</v>
      </c>
      <c r="D124" s="703"/>
      <c r="E124" s="703"/>
      <c r="F124" s="703"/>
      <c r="G124" s="703"/>
      <c r="H124" s="703"/>
      <c r="I124" s="703"/>
      <c r="J124" s="703"/>
      <c r="K124" s="703"/>
      <c r="L124" s="703"/>
    </row>
    <row r="125" spans="2:16" ht="15" customHeight="1" thickBot="1">
      <c r="B125" s="174"/>
      <c r="C125" s="175"/>
      <c r="D125" s="210"/>
      <c r="E125" s="210"/>
      <c r="F125" s="210"/>
      <c r="G125" s="210"/>
      <c r="H125" s="210"/>
      <c r="I125" s="210"/>
      <c r="J125" s="210"/>
      <c r="K125" s="210"/>
      <c r="L125" s="210"/>
    </row>
    <row r="126" spans="2:16" ht="15" customHeight="1" thickBot="1">
      <c r="B126" s="561" t="s">
        <v>428</v>
      </c>
      <c r="C126" s="562"/>
      <c r="D126" s="562"/>
      <c r="E126" s="562"/>
      <c r="F126" s="562"/>
      <c r="G126" s="562"/>
      <c r="H126" s="562"/>
      <c r="I126" s="562"/>
      <c r="J126" s="562"/>
      <c r="K126" s="562"/>
      <c r="L126" s="563"/>
    </row>
    <row r="127" spans="2:16" s="152" customFormat="1" ht="40.5" customHeight="1">
      <c r="B127" s="211" t="s">
        <v>429</v>
      </c>
      <c r="C127" s="564" t="s">
        <v>430</v>
      </c>
      <c r="D127" s="565"/>
      <c r="E127" s="565"/>
      <c r="F127" s="565"/>
      <c r="G127" s="565"/>
      <c r="H127" s="565"/>
      <c r="I127" s="565"/>
      <c r="J127" s="565"/>
      <c r="K127" s="565"/>
      <c r="L127" s="566"/>
    </row>
    <row r="128" spans="2:16" s="152" customFormat="1" ht="15" customHeight="1" thickBot="1">
      <c r="B128" s="174"/>
      <c r="C128" s="175"/>
      <c r="D128" s="175"/>
      <c r="E128" s="175"/>
      <c r="F128" s="175"/>
      <c r="G128" s="175"/>
      <c r="H128" s="175"/>
      <c r="I128" s="175"/>
      <c r="J128" s="175"/>
      <c r="K128" s="175"/>
      <c r="L128" s="175"/>
    </row>
    <row r="129" spans="2:13" s="152" customFormat="1" ht="50.15" customHeight="1" thickBot="1">
      <c r="B129" s="561" t="s">
        <v>431</v>
      </c>
      <c r="C129" s="562"/>
      <c r="D129" s="562"/>
      <c r="E129" s="562"/>
      <c r="F129" s="562"/>
      <c r="G129" s="562"/>
      <c r="H129" s="562"/>
      <c r="I129" s="562"/>
      <c r="J129" s="562"/>
      <c r="K129" s="562"/>
      <c r="L129" s="563"/>
    </row>
    <row r="130" spans="2:13" s="152" customFormat="1" ht="84.65" customHeight="1">
      <c r="B130" s="211" t="s">
        <v>432</v>
      </c>
      <c r="C130" s="564" t="s">
        <v>433</v>
      </c>
      <c r="D130" s="565"/>
      <c r="E130" s="565"/>
      <c r="F130" s="565"/>
      <c r="G130" s="565"/>
      <c r="H130" s="565"/>
      <c r="I130" s="565"/>
      <c r="J130" s="565"/>
      <c r="K130" s="565"/>
      <c r="L130" s="566"/>
    </row>
    <row r="131" spans="2:13" s="152" customFormat="1" ht="21" customHeight="1" thickBot="1">
      <c r="B131" s="174"/>
      <c r="C131" s="175"/>
      <c r="D131" s="175"/>
      <c r="E131" s="175"/>
      <c r="F131" s="175"/>
      <c r="G131" s="175"/>
      <c r="H131" s="175"/>
      <c r="I131" s="175"/>
      <c r="J131" s="175"/>
      <c r="K131" s="175"/>
      <c r="L131" s="175"/>
    </row>
    <row r="132" spans="2:13" s="152" customFormat="1" ht="37.4" customHeight="1" thickBot="1">
      <c r="B132" s="561" t="s">
        <v>434</v>
      </c>
      <c r="C132" s="562"/>
      <c r="D132" s="562"/>
      <c r="E132" s="562"/>
      <c r="F132" s="562"/>
      <c r="G132" s="562"/>
      <c r="H132" s="562"/>
      <c r="I132" s="562"/>
      <c r="J132" s="562"/>
      <c r="K132" s="562"/>
      <c r="L132" s="563"/>
    </row>
    <row r="133" spans="2:13" ht="27" customHeight="1">
      <c r="B133" s="211" t="s">
        <v>435</v>
      </c>
      <c r="C133" s="564" t="s">
        <v>436</v>
      </c>
      <c r="D133" s="565"/>
      <c r="E133" s="565"/>
      <c r="F133" s="565"/>
      <c r="G133" s="565"/>
      <c r="H133" s="565"/>
      <c r="I133" s="565"/>
      <c r="J133" s="565"/>
      <c r="K133" s="565"/>
      <c r="L133" s="566"/>
    </row>
    <row r="134" spans="2:13" ht="42" customHeight="1">
      <c r="B134" s="173" t="s">
        <v>437</v>
      </c>
      <c r="C134" s="558" t="s">
        <v>438</v>
      </c>
      <c r="D134" s="559"/>
      <c r="E134" s="559"/>
      <c r="F134" s="559"/>
      <c r="G134" s="559"/>
      <c r="H134" s="559"/>
      <c r="I134" s="559"/>
      <c r="J134" s="559"/>
      <c r="K134" s="559"/>
      <c r="L134" s="560"/>
    </row>
    <row r="135" spans="2:13" s="152" customFormat="1" ht="31.4" customHeight="1">
      <c r="B135" s="173" t="s">
        <v>439</v>
      </c>
      <c r="C135" s="558" t="s">
        <v>440</v>
      </c>
      <c r="D135" s="559"/>
      <c r="E135" s="559"/>
      <c r="F135" s="559"/>
      <c r="G135" s="559"/>
      <c r="H135" s="559"/>
      <c r="I135" s="559"/>
      <c r="J135" s="559"/>
      <c r="K135" s="559"/>
      <c r="L135" s="560"/>
    </row>
    <row r="136" spans="2:13" s="152" customFormat="1" ht="28.4" customHeight="1">
      <c r="B136" s="173" t="s">
        <v>441</v>
      </c>
      <c r="C136" s="558" t="s">
        <v>442</v>
      </c>
      <c r="D136" s="559"/>
      <c r="E136" s="559"/>
      <c r="F136" s="559"/>
      <c r="G136" s="559"/>
      <c r="H136" s="559"/>
      <c r="I136" s="559"/>
      <c r="J136" s="559"/>
      <c r="K136" s="559"/>
      <c r="L136" s="560"/>
    </row>
    <row r="137" spans="2:13" s="152" customFormat="1" ht="40.4" customHeight="1">
      <c r="B137" s="173" t="s">
        <v>443</v>
      </c>
      <c r="C137" s="558" t="s">
        <v>444</v>
      </c>
      <c r="D137" s="559"/>
      <c r="E137" s="559"/>
      <c r="F137" s="559"/>
      <c r="G137" s="559"/>
      <c r="H137" s="559"/>
      <c r="I137" s="559"/>
      <c r="J137" s="559"/>
      <c r="K137" s="559"/>
      <c r="L137" s="560"/>
    </row>
    <row r="138" spans="2:13" s="152" customFormat="1" ht="80.150000000000006" customHeight="1">
      <c r="B138" s="173" t="s">
        <v>445</v>
      </c>
      <c r="C138" s="558" t="s">
        <v>446</v>
      </c>
      <c r="D138" s="559"/>
      <c r="E138" s="559"/>
      <c r="F138" s="559"/>
      <c r="G138" s="559"/>
      <c r="H138" s="559"/>
      <c r="I138" s="559"/>
      <c r="J138" s="559"/>
      <c r="K138" s="559"/>
      <c r="L138" s="560"/>
    </row>
    <row r="139" spans="2:13" s="152" customFormat="1" ht="51" customHeight="1">
      <c r="B139" s="173" t="s">
        <v>447</v>
      </c>
      <c r="C139" s="558" t="s">
        <v>448</v>
      </c>
      <c r="D139" s="559"/>
      <c r="E139" s="559"/>
      <c r="F139" s="559"/>
      <c r="G139" s="559"/>
      <c r="H139" s="559"/>
      <c r="I139" s="559"/>
      <c r="J139" s="559"/>
      <c r="K139" s="559"/>
      <c r="L139" s="560"/>
    </row>
    <row r="140" spans="2:13" s="152" customFormat="1" ht="11.25" customHeight="1" thickBot="1">
      <c r="B140" s="577"/>
      <c r="C140" s="577"/>
      <c r="D140" s="577"/>
      <c r="E140" s="577"/>
      <c r="F140" s="577"/>
      <c r="G140" s="577"/>
      <c r="H140" s="577"/>
      <c r="I140" s="577"/>
      <c r="J140" s="577"/>
      <c r="K140" s="577"/>
      <c r="L140" s="577"/>
    </row>
    <row r="141" spans="2:13" s="152" customFormat="1" ht="31.5" hidden="1" customHeight="1" thickBot="1">
      <c r="B141" s="176"/>
      <c r="C141" s="176"/>
      <c r="D141" s="176"/>
      <c r="E141" s="176"/>
      <c r="F141" s="176"/>
      <c r="G141" s="176"/>
      <c r="H141" s="176"/>
      <c r="I141" s="176"/>
      <c r="J141" s="176"/>
      <c r="K141" s="176"/>
      <c r="L141" s="176"/>
    </row>
    <row r="142" spans="2:13" s="152" customFormat="1" ht="41.15" customHeight="1" thickBot="1">
      <c r="B142" s="561" t="s">
        <v>449</v>
      </c>
      <c r="C142" s="562"/>
      <c r="D142" s="562"/>
      <c r="E142" s="562"/>
      <c r="F142" s="562"/>
      <c r="G142" s="562"/>
      <c r="H142" s="562"/>
      <c r="I142" s="562"/>
      <c r="J142" s="562"/>
      <c r="K142" s="562"/>
      <c r="L142" s="563"/>
    </row>
    <row r="143" spans="2:13" s="152" customFormat="1" ht="24.75" customHeight="1">
      <c r="B143" s="569" t="s">
        <v>450</v>
      </c>
      <c r="C143" s="570"/>
      <c r="D143" s="570"/>
      <c r="E143" s="570"/>
      <c r="F143" s="570"/>
      <c r="G143" s="570"/>
      <c r="H143" s="570"/>
      <c r="I143" s="570"/>
      <c r="J143" s="570"/>
      <c r="K143" s="570"/>
      <c r="L143" s="571"/>
    </row>
    <row r="144" spans="2:13" ht="25.5" customHeight="1">
      <c r="B144" s="212"/>
      <c r="C144" s="572" t="str">
        <f>IF(H44=0,"",H44)</f>
        <v/>
      </c>
      <c r="D144" s="572"/>
      <c r="E144" s="572"/>
      <c r="F144" s="572"/>
      <c r="G144" s="572"/>
      <c r="H144" s="177"/>
      <c r="I144" s="573" t="str">
        <f>IF(E45=0,"",E45)</f>
        <v/>
      </c>
      <c r="J144" s="573"/>
      <c r="K144" s="573"/>
      <c r="L144" s="574"/>
      <c r="M144" s="176"/>
    </row>
    <row r="145" spans="2:13" ht="11.25" customHeight="1">
      <c r="B145" s="212"/>
      <c r="C145" s="575" t="s">
        <v>451</v>
      </c>
      <c r="D145" s="575"/>
      <c r="E145" s="575"/>
      <c r="F145" s="575"/>
      <c r="G145" s="161"/>
      <c r="H145" s="177"/>
      <c r="I145" s="576" t="s">
        <v>21</v>
      </c>
      <c r="J145" s="576"/>
      <c r="K145" s="576"/>
      <c r="L145" s="213"/>
      <c r="M145" s="176"/>
    </row>
    <row r="146" spans="2:13" ht="15" customHeight="1">
      <c r="B146" s="212"/>
      <c r="C146" s="567"/>
      <c r="D146" s="567"/>
      <c r="E146" s="567"/>
      <c r="F146" s="567"/>
      <c r="G146" s="567"/>
      <c r="H146" s="177"/>
      <c r="I146" s="568"/>
      <c r="J146" s="568"/>
      <c r="K146" s="568"/>
      <c r="L146" s="213"/>
      <c r="M146" s="176"/>
    </row>
    <row r="147" spans="2:13" ht="20.149999999999999" customHeight="1">
      <c r="B147" s="212"/>
      <c r="C147" s="575" t="s">
        <v>293</v>
      </c>
      <c r="D147" s="575"/>
      <c r="E147" s="575"/>
      <c r="F147" s="575"/>
      <c r="G147" s="161"/>
      <c r="H147" s="177"/>
      <c r="I147" s="661" t="s">
        <v>49</v>
      </c>
      <c r="J147" s="661"/>
      <c r="K147" s="661"/>
      <c r="L147" s="214"/>
      <c r="M147" s="176"/>
    </row>
    <row r="148" spans="2:13" ht="30" customHeight="1">
      <c r="B148" s="212"/>
      <c r="C148" s="568"/>
      <c r="D148" s="568"/>
      <c r="E148" s="568"/>
      <c r="F148" s="568"/>
      <c r="G148" s="568"/>
      <c r="H148" s="177"/>
      <c r="I148" s="568"/>
      <c r="J148" s="568"/>
      <c r="K148" s="568"/>
      <c r="L148" s="578"/>
      <c r="M148" s="176"/>
    </row>
    <row r="149" spans="2:13" ht="64.5" customHeight="1">
      <c r="B149" s="212"/>
      <c r="C149" s="575" t="s">
        <v>452</v>
      </c>
      <c r="D149" s="575"/>
      <c r="E149" s="575"/>
      <c r="F149" s="575"/>
      <c r="G149" s="161"/>
      <c r="H149" s="177"/>
      <c r="I149" s="576" t="s">
        <v>21</v>
      </c>
      <c r="J149" s="576"/>
      <c r="K149" s="576"/>
      <c r="L149" s="213"/>
      <c r="M149" s="176"/>
    </row>
    <row r="150" spans="2:13" ht="29.25" customHeight="1">
      <c r="B150" s="212"/>
      <c r="C150" s="567"/>
      <c r="D150" s="567"/>
      <c r="E150" s="567"/>
      <c r="F150" s="567"/>
      <c r="G150" s="567"/>
      <c r="H150" s="177"/>
      <c r="I150" s="568"/>
      <c r="J150" s="568"/>
      <c r="K150" s="568"/>
      <c r="L150" s="213"/>
      <c r="M150" s="176"/>
    </row>
    <row r="151" spans="2:13" ht="28.4" customHeight="1">
      <c r="B151" s="212"/>
      <c r="C151" s="666" t="s">
        <v>293</v>
      </c>
      <c r="D151" s="666"/>
      <c r="E151" s="666"/>
      <c r="F151" s="666"/>
      <c r="G151" s="161"/>
      <c r="H151" s="177"/>
      <c r="I151" s="667" t="s">
        <v>49</v>
      </c>
      <c r="J151" s="667"/>
      <c r="K151" s="667"/>
      <c r="L151" s="214"/>
      <c r="M151" s="176"/>
    </row>
    <row r="152" spans="2:13" ht="30" customHeight="1">
      <c r="B152" s="215"/>
      <c r="C152" s="178"/>
      <c r="D152" s="178"/>
      <c r="E152" s="178"/>
      <c r="F152" s="178"/>
      <c r="G152" s="178"/>
      <c r="H152" s="179"/>
      <c r="I152" s="179"/>
      <c r="J152" s="179"/>
      <c r="K152" s="179"/>
      <c r="L152" s="216"/>
      <c r="M152" s="176"/>
    </row>
    <row r="153" spans="2:13" ht="35.25" customHeight="1">
      <c r="B153" s="212"/>
      <c r="C153" s="573" t="str">
        <f>IF(H37=0,"",H37)</f>
        <v/>
      </c>
      <c r="D153" s="573"/>
      <c r="E153" s="573"/>
      <c r="F153" s="573"/>
      <c r="G153" s="573"/>
      <c r="H153" s="177"/>
      <c r="I153" s="573" t="str">
        <f>IF(E38=0,"",E38)</f>
        <v/>
      </c>
      <c r="J153" s="573"/>
      <c r="K153" s="573"/>
      <c r="L153" s="574"/>
      <c r="M153" s="176"/>
    </row>
    <row r="154" spans="2:13" ht="29.25" customHeight="1">
      <c r="B154" s="212"/>
      <c r="C154" s="665" t="s">
        <v>50</v>
      </c>
      <c r="D154" s="665"/>
      <c r="E154" s="665"/>
      <c r="F154" s="665"/>
      <c r="G154" s="161"/>
      <c r="H154" s="177"/>
      <c r="I154" s="576" t="s">
        <v>21</v>
      </c>
      <c r="J154" s="576"/>
      <c r="K154" s="576"/>
      <c r="L154" s="213"/>
      <c r="M154" s="176"/>
    </row>
    <row r="155" spans="2:13" ht="28.4" customHeight="1">
      <c r="B155" s="212"/>
      <c r="C155" s="567"/>
      <c r="D155" s="567"/>
      <c r="E155" s="567"/>
      <c r="F155" s="567"/>
      <c r="G155" s="567"/>
      <c r="H155" s="177"/>
      <c r="I155" s="568"/>
      <c r="J155" s="568"/>
      <c r="K155" s="568"/>
      <c r="L155" s="213"/>
      <c r="M155" s="176"/>
    </row>
    <row r="156" spans="2:13" ht="13.4" customHeight="1">
      <c r="B156" s="212"/>
      <c r="C156" s="666" t="s">
        <v>293</v>
      </c>
      <c r="D156" s="666"/>
      <c r="E156" s="666"/>
      <c r="F156" s="666"/>
      <c r="G156" s="161"/>
      <c r="H156" s="177"/>
      <c r="I156" s="667" t="s">
        <v>49</v>
      </c>
      <c r="J156" s="667"/>
      <c r="K156" s="667"/>
      <c r="L156" s="214"/>
      <c r="M156" s="176"/>
    </row>
    <row r="157" spans="2:13" ht="30" customHeight="1">
      <c r="B157" s="668" t="s">
        <v>453</v>
      </c>
      <c r="C157" s="669"/>
      <c r="D157" s="669"/>
      <c r="E157" s="669"/>
      <c r="F157" s="669"/>
      <c r="G157" s="669"/>
      <c r="H157" s="669"/>
      <c r="I157" s="669"/>
      <c r="J157" s="669"/>
      <c r="K157" s="669"/>
      <c r="L157" s="670"/>
      <c r="M157" s="176"/>
    </row>
    <row r="158" spans="2:13" ht="30.65" customHeight="1">
      <c r="B158" s="671"/>
      <c r="C158" s="672"/>
      <c r="D158" s="672"/>
      <c r="E158" s="672"/>
      <c r="F158" s="672"/>
      <c r="G158" s="672"/>
      <c r="H158" s="672"/>
      <c r="I158" s="672"/>
      <c r="J158" s="672"/>
      <c r="K158" s="672"/>
      <c r="L158" s="673"/>
      <c r="M158" s="176"/>
    </row>
    <row r="159" spans="2:13" ht="29.25" customHeight="1">
      <c r="B159" s="212"/>
      <c r="C159" s="568"/>
      <c r="D159" s="568"/>
      <c r="E159" s="568"/>
      <c r="F159" s="568"/>
      <c r="G159" s="568"/>
      <c r="H159" s="177"/>
      <c r="I159" s="674"/>
      <c r="J159" s="674"/>
      <c r="K159" s="674"/>
      <c r="L159" s="675"/>
      <c r="M159" s="176"/>
    </row>
    <row r="160" spans="2:13" ht="28.4" customHeight="1">
      <c r="B160" s="212"/>
      <c r="C160" s="665" t="s">
        <v>454</v>
      </c>
      <c r="D160" s="665"/>
      <c r="E160" s="665"/>
      <c r="F160" s="665"/>
      <c r="G160" s="161"/>
      <c r="H160" s="177"/>
      <c r="I160" s="676"/>
      <c r="J160" s="676"/>
      <c r="K160" s="676"/>
      <c r="L160" s="213"/>
      <c r="M160" s="176"/>
    </row>
    <row r="161" spans="2:13" ht="16.399999999999999" customHeight="1">
      <c r="B161" s="212"/>
      <c r="C161" s="567"/>
      <c r="D161" s="567"/>
      <c r="E161" s="567"/>
      <c r="F161" s="567"/>
      <c r="G161" s="567"/>
      <c r="H161" s="177"/>
      <c r="I161" s="568"/>
      <c r="J161" s="568"/>
      <c r="K161" s="568"/>
      <c r="L161" s="213"/>
      <c r="M161" s="176"/>
    </row>
    <row r="162" spans="2:13" ht="17.149999999999999" customHeight="1">
      <c r="B162" s="212"/>
      <c r="C162" s="575" t="s">
        <v>293</v>
      </c>
      <c r="D162" s="575"/>
      <c r="E162" s="575"/>
      <c r="F162" s="575"/>
      <c r="G162" s="161"/>
      <c r="H162" s="177"/>
      <c r="I162" s="661" t="s">
        <v>49</v>
      </c>
      <c r="J162" s="661"/>
      <c r="K162" s="661"/>
      <c r="L162" s="214"/>
      <c r="M162" s="176"/>
    </row>
    <row r="163" spans="2:13" ht="13.5" thickBot="1">
      <c r="B163" s="662"/>
      <c r="C163" s="663"/>
      <c r="D163" s="663"/>
      <c r="E163" s="663"/>
      <c r="F163" s="663"/>
      <c r="G163" s="663"/>
      <c r="H163" s="663"/>
      <c r="I163" s="663"/>
      <c r="J163" s="663"/>
      <c r="K163" s="663"/>
      <c r="L163" s="664"/>
    </row>
  </sheetData>
  <sheetProtection algorithmName="SHA-512" hashValue="UOP57qan6G3aZeZ6qVagvagTPho3t+hBLtz5+RkE+At7WaW2tNf8y4SetYu2bOoo9u3CNi7wP1IoYWrDV3vE7Q==" saltValue="IRu74eOsClJztgyTe//87w==" spinCount="100000" sheet="1" objects="1" scenarios="1" selectLockedCells="1"/>
  <mergeCells count="208">
    <mergeCell ref="H109:I109"/>
    <mergeCell ref="J102:K102"/>
    <mergeCell ref="J103:K103"/>
    <mergeCell ref="J104:K104"/>
    <mergeCell ref="J105:K105"/>
    <mergeCell ref="J106:K106"/>
    <mergeCell ref="J107:K107"/>
    <mergeCell ref="J108:K108"/>
    <mergeCell ref="H102:I102"/>
    <mergeCell ref="H103:I103"/>
    <mergeCell ref="H104:I104"/>
    <mergeCell ref="H105:I105"/>
    <mergeCell ref="H106:I106"/>
    <mergeCell ref="H107:I107"/>
    <mergeCell ref="J93:K93"/>
    <mergeCell ref="J94:K94"/>
    <mergeCell ref="J95:K95"/>
    <mergeCell ref="J96:K96"/>
    <mergeCell ref="J97:K97"/>
    <mergeCell ref="J98:K98"/>
    <mergeCell ref="J99:K99"/>
    <mergeCell ref="J100:K100"/>
    <mergeCell ref="J101:K101"/>
    <mergeCell ref="B3:L3"/>
    <mergeCell ref="B19:L19"/>
    <mergeCell ref="B20:L20"/>
    <mergeCell ref="C21:G21"/>
    <mergeCell ref="C22:F22"/>
    <mergeCell ref="B23:L23"/>
    <mergeCell ref="C24:K27"/>
    <mergeCell ref="C161:G161"/>
    <mergeCell ref="I161:K161"/>
    <mergeCell ref="B68:L68"/>
    <mergeCell ref="B69:L79"/>
    <mergeCell ref="B81:L81"/>
    <mergeCell ref="B82:L83"/>
    <mergeCell ref="B117:D119"/>
    <mergeCell ref="B121:L121"/>
    <mergeCell ref="C122:L122"/>
    <mergeCell ref="C123:L123"/>
    <mergeCell ref="C124:L124"/>
    <mergeCell ref="D88:E88"/>
    <mergeCell ref="B91:L91"/>
    <mergeCell ref="B129:L129"/>
    <mergeCell ref="C5:G5"/>
    <mergeCell ref="C17:G17"/>
    <mergeCell ref="J92:K92"/>
    <mergeCell ref="C162:F162"/>
    <mergeCell ref="I162:K162"/>
    <mergeCell ref="B163:H163"/>
    <mergeCell ref="I163:J163"/>
    <mergeCell ref="K163:L163"/>
    <mergeCell ref="C147:F147"/>
    <mergeCell ref="I147:K147"/>
    <mergeCell ref="I153:L153"/>
    <mergeCell ref="C154:F154"/>
    <mergeCell ref="C155:G155"/>
    <mergeCell ref="C156:F156"/>
    <mergeCell ref="I156:K156"/>
    <mergeCell ref="B157:L158"/>
    <mergeCell ref="I159:L159"/>
    <mergeCell ref="C148:G148"/>
    <mergeCell ref="I160:K160"/>
    <mergeCell ref="I150:K150"/>
    <mergeCell ref="I151:K151"/>
    <mergeCell ref="C151:F151"/>
    <mergeCell ref="I154:K154"/>
    <mergeCell ref="C150:G150"/>
    <mergeCell ref="C149:F149"/>
    <mergeCell ref="C160:F160"/>
    <mergeCell ref="I155:K155"/>
    <mergeCell ref="J88:K88"/>
    <mergeCell ref="B36:L36"/>
    <mergeCell ref="B37:F37"/>
    <mergeCell ref="B38:D38"/>
    <mergeCell ref="E38:L38"/>
    <mergeCell ref="H37:L37"/>
    <mergeCell ref="B43:L43"/>
    <mergeCell ref="J109:K109"/>
    <mergeCell ref="J110:K110"/>
    <mergeCell ref="B109:F109"/>
    <mergeCell ref="B110:F110"/>
    <mergeCell ref="B93:F93"/>
    <mergeCell ref="B94:F94"/>
    <mergeCell ref="B95:F95"/>
    <mergeCell ref="B96:F96"/>
    <mergeCell ref="B97:F97"/>
    <mergeCell ref="B98:F98"/>
    <mergeCell ref="B99:F99"/>
    <mergeCell ref="B100:F100"/>
    <mergeCell ref="B101:F101"/>
    <mergeCell ref="H108:I108"/>
    <mergeCell ref="B102:F102"/>
    <mergeCell ref="B103:F103"/>
    <mergeCell ref="H93:I93"/>
    <mergeCell ref="B51:L66"/>
    <mergeCell ref="B86:L86"/>
    <mergeCell ref="B87:C87"/>
    <mergeCell ref="D87:E87"/>
    <mergeCell ref="H87:I87"/>
    <mergeCell ref="J87:K87"/>
    <mergeCell ref="E32:L32"/>
    <mergeCell ref="E33:L33"/>
    <mergeCell ref="E34:L34"/>
    <mergeCell ref="B50:L50"/>
    <mergeCell ref="B4:L4"/>
    <mergeCell ref="D46:L46"/>
    <mergeCell ref="D47:L47"/>
    <mergeCell ref="D48:L48"/>
    <mergeCell ref="B44:F44"/>
    <mergeCell ref="B45:D45"/>
    <mergeCell ref="B46:C46"/>
    <mergeCell ref="B47:C47"/>
    <mergeCell ref="B48:C48"/>
    <mergeCell ref="E45:L45"/>
    <mergeCell ref="H44:L44"/>
    <mergeCell ref="B8:L8"/>
    <mergeCell ref="C9:K9"/>
    <mergeCell ref="C10:K10"/>
    <mergeCell ref="C11:K11"/>
    <mergeCell ref="C12:K12"/>
    <mergeCell ref="C18:F18"/>
    <mergeCell ref="I18:K18"/>
    <mergeCell ref="I17:K17"/>
    <mergeCell ref="C6:F6"/>
    <mergeCell ref="I5:K5"/>
    <mergeCell ref="I6:K6"/>
    <mergeCell ref="B7:L7"/>
    <mergeCell ref="C13:K13"/>
    <mergeCell ref="B92:F92"/>
    <mergeCell ref="J119:K119"/>
    <mergeCell ref="J118:K118"/>
    <mergeCell ref="C130:L130"/>
    <mergeCell ref="B126:L126"/>
    <mergeCell ref="C127:L127"/>
    <mergeCell ref="B104:F104"/>
    <mergeCell ref="B105:F105"/>
    <mergeCell ref="B106:F106"/>
    <mergeCell ref="E117:L117"/>
    <mergeCell ref="E118:I118"/>
    <mergeCell ref="E119:I119"/>
    <mergeCell ref="H92:I92"/>
    <mergeCell ref="H94:I94"/>
    <mergeCell ref="H95:I95"/>
    <mergeCell ref="H96:I96"/>
    <mergeCell ref="H97:I97"/>
    <mergeCell ref="H98:I98"/>
    <mergeCell ref="H99:I99"/>
    <mergeCell ref="H100:I100"/>
    <mergeCell ref="H101:I101"/>
    <mergeCell ref="B107:F107"/>
    <mergeCell ref="B108:F108"/>
    <mergeCell ref="H115:I115"/>
    <mergeCell ref="C14:K14"/>
    <mergeCell ref="D39:L39"/>
    <mergeCell ref="D40:L40"/>
    <mergeCell ref="D41:L41"/>
    <mergeCell ref="C15:K15"/>
    <mergeCell ref="C16:K16"/>
    <mergeCell ref="B29:L29"/>
    <mergeCell ref="B30:D30"/>
    <mergeCell ref="B31:D31"/>
    <mergeCell ref="B32:D32"/>
    <mergeCell ref="B33:D33"/>
    <mergeCell ref="B34:D34"/>
    <mergeCell ref="E30:L30"/>
    <mergeCell ref="E31:L31"/>
    <mergeCell ref="C153:G153"/>
    <mergeCell ref="C159:G159"/>
    <mergeCell ref="C136:L136"/>
    <mergeCell ref="C137:L137"/>
    <mergeCell ref="C138:L138"/>
    <mergeCell ref="C139:L139"/>
    <mergeCell ref="B140:H140"/>
    <mergeCell ref="I140:J140"/>
    <mergeCell ref="K140:L140"/>
    <mergeCell ref="I149:K149"/>
    <mergeCell ref="I148:L148"/>
    <mergeCell ref="C135:L135"/>
    <mergeCell ref="B132:L132"/>
    <mergeCell ref="C133:L133"/>
    <mergeCell ref="C134:L134"/>
    <mergeCell ref="C146:G146"/>
    <mergeCell ref="I146:K146"/>
    <mergeCell ref="B142:L142"/>
    <mergeCell ref="B143:L143"/>
    <mergeCell ref="C144:G144"/>
    <mergeCell ref="I144:L144"/>
    <mergeCell ref="C145:F145"/>
    <mergeCell ref="I145:K145"/>
    <mergeCell ref="J115:K115"/>
    <mergeCell ref="J116:K116"/>
    <mergeCell ref="B111:F111"/>
    <mergeCell ref="B112:F112"/>
    <mergeCell ref="B113:F113"/>
    <mergeCell ref="B114:F114"/>
    <mergeCell ref="B115:F115"/>
    <mergeCell ref="B116:F116"/>
    <mergeCell ref="H110:I110"/>
    <mergeCell ref="H111:I111"/>
    <mergeCell ref="H112:I112"/>
    <mergeCell ref="H113:I113"/>
    <mergeCell ref="H114:I114"/>
    <mergeCell ref="J111:K111"/>
    <mergeCell ref="J112:K112"/>
    <mergeCell ref="J113:K113"/>
    <mergeCell ref="J114:K114"/>
    <mergeCell ref="H116:I116"/>
  </mergeCells>
  <dataValidations count="2">
    <dataValidation type="date" errorStyle="information" allowBlank="1" showInputMessage="1" showErrorMessage="1" errorTitle="Date de signature" error="Veuillez utiliser le format AAAA-MM-JJ" sqref="C146 C150 C155 C161">
      <formula1>1</formula1>
      <formula2>401769</formula2>
    </dataValidation>
    <dataValidation type="date" errorStyle="information" allowBlank="1" showInputMessage="1" showErrorMessage="1" errorTitle="Date" error="Veuillez utiliser le format AAAA-MM-JJ" sqref="D87:E87 J87:K87">
      <formula1>1</formula1>
      <formula2>401769</formula2>
    </dataValidation>
  </dataValidations>
  <printOptions horizontalCentered="1"/>
  <pageMargins left="0.70866141732283472" right="0.70866141732283472" top="0.35433070866141736" bottom="0.35433070866141736" header="0.11811023622047245" footer="0.11811023622047245"/>
  <pageSetup scale="66" fitToHeight="0" orientation="portrait" r:id="rId1"/>
  <headerFooter>
    <oddFooter>&amp;L&amp;"Arial,Normal"&amp;12&amp;A&amp;R&amp;"Arial,Normal"&amp;12&amp;P de &amp;N</oddFooter>
  </headerFooter>
  <rowBreaks count="3" manualBreakCount="3">
    <brk id="49" max="12" man="1"/>
    <brk id="120" max="12" man="1"/>
    <brk id="141" max="12" man="1"/>
  </rowBreaks>
  <colBreaks count="1" manualBreakCount="1">
    <brk id="13" max="79" man="1"/>
  </colBreaks>
  <ignoredErrors>
    <ignoredError sqref="H30:L33 E30:F33"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'MENU - DI'!$B$11:$B$20</xm:f>
          </x14:formula1>
          <xm:sqref>D46:L46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rgb="FFD9E1F2"/>
  </sheetPr>
  <dimension ref="B1:AL40"/>
  <sheetViews>
    <sheetView showGridLines="0" showRowColHeaders="0" zoomScale="85" zoomScaleNormal="85" workbookViewId="0">
      <selection activeCell="C13" sqref="C13:U14"/>
    </sheetView>
  </sheetViews>
  <sheetFormatPr baseColWidth="10" defaultColWidth="8" defaultRowHeight="14.5"/>
  <cols>
    <col min="1" max="1" width="8" style="67"/>
    <col min="2" max="2" width="21.81640625" style="67" customWidth="1"/>
    <col min="3" max="3" width="13.81640625" style="67" customWidth="1"/>
    <col min="4" max="6" width="2" style="67" customWidth="1"/>
    <col min="7" max="7" width="8.453125" style="67" customWidth="1"/>
    <col min="8" max="8" width="7.1796875" style="67" customWidth="1"/>
    <col min="9" max="9" width="4.1796875" style="67" customWidth="1"/>
    <col min="10" max="10" width="2" style="67" customWidth="1"/>
    <col min="11" max="11" width="1" style="67" customWidth="1"/>
    <col min="12" max="12" width="4.1796875" style="67" customWidth="1"/>
    <col min="13" max="13" width="8.453125" style="67" customWidth="1"/>
    <col min="14" max="14" width="5.1796875" style="67" customWidth="1"/>
    <col min="15" max="15" width="2" style="67" customWidth="1"/>
    <col min="16" max="16" width="6.1796875" style="67" customWidth="1"/>
    <col min="17" max="17" width="2" style="67" customWidth="1"/>
    <col min="18" max="18" width="1" style="67" customWidth="1"/>
    <col min="19" max="19" width="3" style="67" customWidth="1"/>
    <col min="20" max="20" width="9.81640625" style="67" customWidth="1"/>
    <col min="21" max="21" width="19.1796875" style="67" customWidth="1"/>
    <col min="22" max="22" width="3" style="67" customWidth="1"/>
    <col min="23" max="16384" width="8" style="67"/>
  </cols>
  <sheetData>
    <row r="1" spans="2:22">
      <c r="B1" s="238"/>
      <c r="C1" s="238"/>
      <c r="D1" s="238"/>
      <c r="E1" s="238"/>
      <c r="F1" s="238"/>
      <c r="G1" s="238"/>
      <c r="H1" s="238"/>
      <c r="I1" s="238"/>
      <c r="J1" s="238"/>
      <c r="K1" s="238"/>
      <c r="L1" s="238"/>
      <c r="M1" s="238"/>
      <c r="N1" s="238"/>
      <c r="O1" s="238"/>
      <c r="P1" s="238"/>
      <c r="Q1" s="238"/>
      <c r="R1" s="238"/>
      <c r="S1" s="238"/>
      <c r="T1" s="238"/>
      <c r="U1" s="238"/>
      <c r="V1" s="238"/>
    </row>
    <row r="2" spans="2:22" ht="39" customHeight="1">
      <c r="B2" s="746" t="s">
        <v>151</v>
      </c>
      <c r="C2" s="747"/>
      <c r="D2" s="747"/>
      <c r="E2" s="747"/>
      <c r="F2" s="747"/>
      <c r="G2" s="747"/>
      <c r="H2" s="747"/>
      <c r="I2" s="747"/>
      <c r="J2" s="747"/>
      <c r="K2" s="747"/>
      <c r="L2" s="747"/>
      <c r="M2" s="747"/>
      <c r="N2" s="747"/>
      <c r="O2" s="747"/>
      <c r="P2" s="747"/>
      <c r="Q2" s="747"/>
      <c r="R2" s="747"/>
      <c r="S2" s="747"/>
      <c r="T2" s="747"/>
      <c r="U2" s="747"/>
      <c r="V2" s="747"/>
    </row>
    <row r="3" spans="2:22">
      <c r="B3" s="748" t="s">
        <v>71</v>
      </c>
      <c r="C3" s="749"/>
      <c r="D3" s="749"/>
      <c r="E3" s="749"/>
      <c r="F3" s="749"/>
      <c r="G3" s="749"/>
      <c r="H3" s="749"/>
      <c r="I3" s="749"/>
      <c r="J3" s="749"/>
      <c r="K3" s="749"/>
      <c r="L3" s="749"/>
      <c r="M3" s="749"/>
      <c r="N3" s="749"/>
      <c r="O3" s="749"/>
      <c r="P3" s="749"/>
      <c r="Q3" s="749"/>
      <c r="R3" s="749"/>
      <c r="S3" s="749"/>
      <c r="T3" s="749"/>
      <c r="U3" s="750"/>
    </row>
    <row r="4" spans="2:22" ht="14.5" customHeight="1">
      <c r="B4" s="180" t="s">
        <v>128</v>
      </c>
      <c r="C4" s="753" t="str">
        <f>IF(ISBLANK('ID de l''usager'!B4), "", 'ID de l''usager'!B4 &amp; " , " &amp; 'ID de l''usager'!E4)</f>
        <v/>
      </c>
      <c r="D4" s="754"/>
      <c r="E4" s="754"/>
      <c r="F4" s="754"/>
      <c r="G4" s="754"/>
      <c r="H4" s="754"/>
      <c r="I4" s="754"/>
      <c r="J4" s="754"/>
      <c r="K4" s="755"/>
      <c r="L4" s="758" t="s">
        <v>70</v>
      </c>
      <c r="M4" s="759"/>
      <c r="N4" s="759"/>
      <c r="O4" s="759"/>
      <c r="P4" s="751" t="str">
        <f>IF(ISBLANK('ID de l''usager'!B6),"",'ID de l''usager'!B6)</f>
        <v/>
      </c>
      <c r="Q4" s="751"/>
      <c r="R4" s="751"/>
      <c r="S4" s="751"/>
      <c r="T4" s="751"/>
      <c r="U4" s="752"/>
    </row>
    <row r="5" spans="2:22" ht="14.5" customHeight="1">
      <c r="B5" s="181" t="s">
        <v>69</v>
      </c>
      <c r="C5" s="756" t="str">
        <f>IF(ISBLANK('ID de l''usager'!B8),"",'ID de l''usager'!B8)</f>
        <v/>
      </c>
      <c r="D5" s="756"/>
      <c r="E5" s="756"/>
      <c r="F5" s="756"/>
      <c r="G5" s="756"/>
      <c r="H5" s="756"/>
      <c r="I5" s="756"/>
      <c r="J5" s="756"/>
      <c r="K5" s="757"/>
      <c r="L5" s="760"/>
      <c r="M5" s="761"/>
      <c r="N5" s="761"/>
      <c r="O5" s="761"/>
      <c r="P5" s="761"/>
      <c r="Q5" s="761"/>
      <c r="R5" s="761"/>
      <c r="S5" s="761"/>
      <c r="T5" s="761"/>
      <c r="U5" s="762"/>
    </row>
    <row r="6" spans="2:22" ht="14.5" customHeight="1">
      <c r="B6" s="180" t="s">
        <v>137</v>
      </c>
      <c r="C6" s="740" t="str">
        <f>IF(ISBLANK('ID de l''usager'!B14),"",'ID de l''usager'!B14)</f>
        <v/>
      </c>
      <c r="D6" s="741"/>
      <c r="E6" s="741"/>
      <c r="F6" s="741"/>
      <c r="G6" s="741"/>
      <c r="H6" s="741"/>
      <c r="I6" s="741"/>
      <c r="J6" s="741"/>
      <c r="K6" s="741"/>
      <c r="L6" s="741"/>
      <c r="M6" s="741"/>
      <c r="N6" s="741"/>
      <c r="O6" s="741"/>
      <c r="P6" s="741"/>
      <c r="Q6" s="741"/>
      <c r="R6" s="741"/>
      <c r="S6" s="741"/>
      <c r="T6" s="741"/>
      <c r="U6" s="742"/>
    </row>
    <row r="7" spans="2:22" ht="14.5" customHeight="1">
      <c r="B7" s="181" t="s">
        <v>68</v>
      </c>
      <c r="C7" s="753" t="str">
        <f>IF(ISBLANK('ID de l''usager'!B16),"",'ID de l''usager'!B16)</f>
        <v/>
      </c>
      <c r="D7" s="754"/>
      <c r="E7" s="754"/>
      <c r="F7" s="754"/>
      <c r="G7" s="754"/>
      <c r="H7" s="754"/>
      <c r="I7" s="754"/>
      <c r="J7" s="754"/>
      <c r="K7" s="754"/>
      <c r="L7" s="754"/>
      <c r="M7" s="754"/>
      <c r="N7" s="754"/>
      <c r="O7" s="754"/>
      <c r="P7" s="754"/>
      <c r="Q7" s="754"/>
      <c r="R7" s="754"/>
      <c r="S7" s="754"/>
      <c r="T7" s="754"/>
      <c r="U7" s="755"/>
    </row>
    <row r="8" spans="2:22" ht="14.5" customHeight="1">
      <c r="B8" s="182" t="s">
        <v>67</v>
      </c>
      <c r="C8" s="769" t="str">
        <f>IF(ISBLANK('ID de l''usager'!B19),"",'ID de l''usager'!B19)</f>
        <v/>
      </c>
      <c r="D8" s="769"/>
      <c r="E8" s="769"/>
      <c r="F8" s="769"/>
      <c r="G8" s="769"/>
      <c r="H8" s="769"/>
      <c r="I8" s="769"/>
      <c r="J8" s="769"/>
      <c r="K8" s="770"/>
      <c r="L8" s="743"/>
      <c r="M8" s="744"/>
      <c r="N8" s="744"/>
      <c r="O8" s="744"/>
      <c r="P8" s="744"/>
      <c r="Q8" s="744"/>
      <c r="R8" s="744"/>
      <c r="S8" s="744"/>
      <c r="T8" s="744"/>
      <c r="U8" s="745"/>
    </row>
    <row r="9" spans="2:22" ht="14.5" customHeight="1">
      <c r="B9" s="180" t="s">
        <v>125</v>
      </c>
      <c r="C9" s="780" t="s">
        <v>73</v>
      </c>
      <c r="D9" s="780"/>
      <c r="E9" s="780"/>
      <c r="F9" s="780"/>
      <c r="G9" s="780"/>
      <c r="H9" s="780"/>
      <c r="I9" s="780"/>
      <c r="J9" s="780"/>
      <c r="K9" s="781"/>
      <c r="L9" s="771" t="s">
        <v>127</v>
      </c>
      <c r="M9" s="772"/>
      <c r="N9" s="772"/>
      <c r="O9" s="772"/>
      <c r="P9" s="773" t="s">
        <v>73</v>
      </c>
      <c r="Q9" s="773"/>
      <c r="R9" s="773"/>
      <c r="S9" s="773"/>
      <c r="T9" s="773"/>
      <c r="U9" s="774"/>
    </row>
    <row r="10" spans="2:22" ht="14.5" customHeight="1">
      <c r="B10" s="183" t="s">
        <v>126</v>
      </c>
      <c r="C10" s="775" t="str">
        <f>IF(ISBLANK('ID de l''usager'!B11),"",'ID de l''usager'!B11)</f>
        <v/>
      </c>
      <c r="D10" s="775"/>
      <c r="E10" s="775"/>
      <c r="F10" s="775"/>
      <c r="G10" s="775"/>
      <c r="H10" s="775"/>
      <c r="I10" s="775"/>
      <c r="J10" s="775"/>
      <c r="K10" s="775"/>
      <c r="L10" s="782" t="s">
        <v>396</v>
      </c>
      <c r="M10" s="783"/>
      <c r="N10" s="783"/>
      <c r="O10" s="783"/>
      <c r="P10" s="784"/>
      <c r="Q10" s="200"/>
      <c r="R10" s="200"/>
      <c r="S10" s="200"/>
      <c r="T10" s="198"/>
      <c r="U10" s="199"/>
    </row>
    <row r="11" spans="2:22">
      <c r="B11" s="748" t="s">
        <v>66</v>
      </c>
      <c r="C11" s="777"/>
      <c r="D11" s="777"/>
      <c r="E11" s="777"/>
      <c r="F11" s="777"/>
      <c r="G11" s="777"/>
      <c r="H11" s="777"/>
      <c r="I11" s="777"/>
      <c r="J11" s="777"/>
      <c r="K11" s="777"/>
      <c r="L11" s="749"/>
      <c r="M11" s="749"/>
      <c r="N11" s="749"/>
      <c r="O11" s="749"/>
      <c r="P11" s="749"/>
      <c r="Q11" s="749"/>
      <c r="R11" s="749"/>
      <c r="S11" s="749"/>
      <c r="T11" s="749"/>
      <c r="U11" s="750"/>
    </row>
    <row r="12" spans="2:22" ht="14.5" customHeight="1">
      <c r="B12" s="181" t="s">
        <v>65</v>
      </c>
      <c r="C12" s="776" t="str">
        <f>IF(ISBLANK(Entente!E34),"",Entente!E34)</f>
        <v/>
      </c>
      <c r="D12" s="769"/>
      <c r="E12" s="769"/>
      <c r="F12" s="769"/>
      <c r="G12" s="769"/>
      <c r="H12" s="769"/>
      <c r="I12" s="769"/>
      <c r="J12" s="769"/>
      <c r="K12" s="770"/>
      <c r="L12" s="758" t="s">
        <v>64</v>
      </c>
      <c r="M12" s="759"/>
      <c r="N12" s="759"/>
      <c r="O12" s="759"/>
      <c r="P12" s="778"/>
      <c r="Q12" s="778"/>
      <c r="R12" s="778"/>
      <c r="S12" s="778"/>
      <c r="T12" s="778"/>
      <c r="U12" s="779"/>
    </row>
    <row r="13" spans="2:22" ht="16" customHeight="1">
      <c r="B13" s="184" t="s">
        <v>124</v>
      </c>
      <c r="C13" s="763" t="s">
        <v>73</v>
      </c>
      <c r="D13" s="764"/>
      <c r="E13" s="764"/>
      <c r="F13" s="764"/>
      <c r="G13" s="764"/>
      <c r="H13" s="764"/>
      <c r="I13" s="764"/>
      <c r="J13" s="764"/>
      <c r="K13" s="764"/>
      <c r="L13" s="764"/>
      <c r="M13" s="764"/>
      <c r="N13" s="764"/>
      <c r="O13" s="764"/>
      <c r="P13" s="764"/>
      <c r="Q13" s="764"/>
      <c r="R13" s="764"/>
      <c r="S13" s="764"/>
      <c r="T13" s="764"/>
      <c r="U13" s="765"/>
    </row>
    <row r="14" spans="2:22">
      <c r="B14" s="185"/>
      <c r="C14" s="766"/>
      <c r="D14" s="767"/>
      <c r="E14" s="767"/>
      <c r="F14" s="767"/>
      <c r="G14" s="767"/>
      <c r="H14" s="767"/>
      <c r="I14" s="767"/>
      <c r="J14" s="767"/>
      <c r="K14" s="767"/>
      <c r="L14" s="767"/>
      <c r="M14" s="767"/>
      <c r="N14" s="767"/>
      <c r="O14" s="767"/>
      <c r="P14" s="767"/>
      <c r="Q14" s="767"/>
      <c r="R14" s="767"/>
      <c r="S14" s="767"/>
      <c r="T14" s="767"/>
      <c r="U14" s="768"/>
    </row>
    <row r="15" spans="2:22" ht="39" customHeight="1">
      <c r="B15" s="201" t="s">
        <v>397</v>
      </c>
      <c r="C15" s="785"/>
      <c r="D15" s="786"/>
      <c r="E15" s="786"/>
      <c r="F15" s="786"/>
      <c r="G15" s="786"/>
      <c r="H15" s="786"/>
      <c r="I15" s="786"/>
      <c r="J15" s="786"/>
      <c r="K15" s="786"/>
      <c r="L15" s="786"/>
      <c r="M15" s="786"/>
      <c r="N15" s="786"/>
      <c r="O15" s="786"/>
      <c r="P15" s="786"/>
      <c r="Q15" s="786"/>
      <c r="R15" s="786"/>
      <c r="S15" s="786"/>
      <c r="T15" s="786"/>
      <c r="U15" s="787"/>
    </row>
    <row r="16" spans="2:22" ht="27" customHeight="1">
      <c r="B16" s="186" t="s">
        <v>138</v>
      </c>
      <c r="C16" s="794" t="str">
        <f>IF(ISBLANK(Entente!D87),"",Entente!D87)</f>
        <v/>
      </c>
      <c r="D16" s="795"/>
      <c r="E16" s="795"/>
      <c r="F16" s="795"/>
      <c r="G16" s="795"/>
      <c r="H16" s="795"/>
      <c r="I16" s="795"/>
      <c r="J16" s="795"/>
      <c r="K16" s="795"/>
      <c r="L16" s="795"/>
      <c r="M16" s="795"/>
      <c r="N16" s="795"/>
      <c r="O16" s="795"/>
      <c r="P16" s="795"/>
      <c r="Q16" s="795"/>
      <c r="R16" s="795"/>
      <c r="S16" s="795"/>
      <c r="T16" s="795"/>
      <c r="U16" s="796"/>
    </row>
    <row r="17" spans="2:38">
      <c r="B17" s="800" t="str">
        <f>CONCATENATE('ID de l''usager'!E4," ",'ID de l''usager'!B4)</f>
        <v xml:space="preserve"> </v>
      </c>
      <c r="C17" s="801"/>
      <c r="D17" s="801"/>
      <c r="E17" s="801"/>
      <c r="F17" s="801"/>
      <c r="G17" s="801"/>
      <c r="H17" s="801"/>
      <c r="I17" s="801"/>
      <c r="J17" s="801"/>
      <c r="K17" s="801"/>
      <c r="L17" s="801"/>
      <c r="M17" s="801"/>
      <c r="N17" s="801"/>
      <c r="O17" s="801"/>
      <c r="P17" s="801"/>
      <c r="Q17" s="801"/>
      <c r="R17" s="801"/>
      <c r="S17" s="801"/>
      <c r="T17" s="801"/>
      <c r="U17" s="802"/>
    </row>
    <row r="18" spans="2:38">
      <c r="B18" s="803" t="s">
        <v>63</v>
      </c>
      <c r="C18" s="804"/>
      <c r="D18" s="804"/>
      <c r="E18" s="422"/>
      <c r="F18" s="422"/>
      <c r="G18" s="422"/>
      <c r="H18" s="422"/>
      <c r="I18" s="422"/>
      <c r="J18" s="422"/>
      <c r="K18" s="422"/>
      <c r="L18" s="422"/>
      <c r="M18" s="422"/>
      <c r="N18" s="422"/>
      <c r="O18" s="422"/>
      <c r="P18" s="422"/>
      <c r="Q18" s="422"/>
      <c r="R18" s="422"/>
      <c r="S18" s="422"/>
      <c r="T18" s="422"/>
      <c r="U18" s="187"/>
    </row>
    <row r="19" spans="2:38" ht="37.5" customHeight="1">
      <c r="B19" s="180" t="s">
        <v>139</v>
      </c>
      <c r="C19" s="797"/>
      <c r="D19" s="798"/>
      <c r="E19" s="798"/>
      <c r="F19" s="798"/>
      <c r="G19" s="798"/>
      <c r="H19" s="798"/>
      <c r="I19" s="798"/>
      <c r="J19" s="798"/>
      <c r="K19" s="798"/>
      <c r="L19" s="798"/>
      <c r="M19" s="798"/>
      <c r="N19" s="798"/>
      <c r="O19" s="798"/>
      <c r="P19" s="798"/>
      <c r="Q19" s="798"/>
      <c r="R19" s="798"/>
      <c r="S19" s="798"/>
      <c r="T19" s="798"/>
      <c r="U19" s="799"/>
    </row>
    <row r="20" spans="2:38" ht="36.65" customHeight="1">
      <c r="B20" s="790" t="s">
        <v>153</v>
      </c>
      <c r="C20" s="791"/>
      <c r="D20" s="791"/>
      <c r="E20" s="790" t="s">
        <v>154</v>
      </c>
      <c r="F20" s="791"/>
      <c r="G20" s="791"/>
      <c r="H20" s="791"/>
      <c r="I20" s="791"/>
      <c r="J20" s="791"/>
      <c r="K20" s="791"/>
      <c r="L20" s="791"/>
      <c r="M20" s="791"/>
      <c r="N20" s="792"/>
      <c r="O20" s="790" t="s">
        <v>155</v>
      </c>
      <c r="P20" s="791"/>
      <c r="Q20" s="791"/>
      <c r="R20" s="793"/>
      <c r="S20" s="788" t="s">
        <v>2</v>
      </c>
      <c r="T20" s="789"/>
      <c r="U20" s="202" t="s">
        <v>1</v>
      </c>
      <c r="W20" s="710" t="s">
        <v>414</v>
      </c>
      <c r="X20" s="710"/>
      <c r="Y20" s="710"/>
      <c r="Z20" s="710"/>
      <c r="AA20" s="710"/>
      <c r="AB20" s="710"/>
      <c r="AC20" s="710"/>
      <c r="AD20" s="710"/>
      <c r="AE20" s="710"/>
      <c r="AF20" s="710"/>
      <c r="AG20" s="710"/>
      <c r="AH20" s="710"/>
      <c r="AI20" s="710"/>
      <c r="AJ20" s="710"/>
      <c r="AK20" s="710"/>
      <c r="AL20" s="710"/>
    </row>
    <row r="21" spans="2:38" ht="57" customHeight="1">
      <c r="B21" s="721" t="str">
        <f>IFERROR(VLOOKUP(ROW()-20,'Grille de services RPA'!$B$9:$M$194,4,FALSE),"")</f>
        <v/>
      </c>
      <c r="C21" s="722"/>
      <c r="D21" s="723"/>
      <c r="E21" s="721"/>
      <c r="F21" s="722"/>
      <c r="G21" s="722"/>
      <c r="H21" s="722"/>
      <c r="I21" s="722"/>
      <c r="J21" s="722"/>
      <c r="K21" s="722"/>
      <c r="L21" s="722"/>
      <c r="M21" s="722"/>
      <c r="N21" s="723"/>
      <c r="O21" s="714" t="str">
        <f>IFERROR(VLOOKUP(ROW()-20,'Grille de services RPA'!$B$9:$M$194,7,FALSE),"")</f>
        <v/>
      </c>
      <c r="P21" s="715"/>
      <c r="Q21" s="715"/>
      <c r="R21" s="716"/>
      <c r="S21" s="717" t="str">
        <f>IFERROR(VLOOKUP(ROW()-20,'Grille de services RPA'!$B$9:$M$194,9,FALSE),"")</f>
        <v/>
      </c>
      <c r="T21" s="718"/>
      <c r="U21" s="188" t="str">
        <f>IFERROR(VLOOKUP(ROW()-20,'Grille de services RPA'!$B$9:$M$194,11,FALSE),"")</f>
        <v/>
      </c>
      <c r="W21" s="709" t="s">
        <v>413</v>
      </c>
      <c r="X21" s="710"/>
      <c r="Y21" s="710"/>
      <c r="Z21" s="710"/>
      <c r="AA21" s="710"/>
      <c r="AB21" s="710"/>
      <c r="AC21" s="710"/>
      <c r="AD21" s="710"/>
      <c r="AE21" s="710"/>
      <c r="AF21" s="710"/>
      <c r="AG21" s="710"/>
      <c r="AH21" s="710"/>
      <c r="AI21" s="710"/>
      <c r="AJ21" s="710"/>
      <c r="AK21" s="710"/>
      <c r="AL21" s="710"/>
    </row>
    <row r="22" spans="2:38" ht="57" customHeight="1">
      <c r="B22" s="721" t="str">
        <f>IFERROR(VLOOKUP(ROW()-20,'Grille de services RPA'!$B$9:$M$194,4,FALSE),"")</f>
        <v/>
      </c>
      <c r="C22" s="722"/>
      <c r="D22" s="723"/>
      <c r="E22" s="721"/>
      <c r="F22" s="722"/>
      <c r="G22" s="722"/>
      <c r="H22" s="722"/>
      <c r="I22" s="722"/>
      <c r="J22" s="722"/>
      <c r="K22" s="722"/>
      <c r="L22" s="722"/>
      <c r="M22" s="722"/>
      <c r="N22" s="723"/>
      <c r="O22" s="714" t="str">
        <f>IFERROR(VLOOKUP(ROW()-20,'Grille de services RPA'!$B$9:$M$194,7,FALSE),"")</f>
        <v/>
      </c>
      <c r="P22" s="715"/>
      <c r="Q22" s="715"/>
      <c r="R22" s="716"/>
      <c r="S22" s="717" t="str">
        <f>IFERROR(VLOOKUP(ROW()-20,'Grille de services RPA'!$B$9:$M$194,9,FALSE),"")</f>
        <v/>
      </c>
      <c r="T22" s="718"/>
      <c r="U22" s="188" t="str">
        <f>IFERROR(VLOOKUP(ROW()-20,'Grille de services RPA'!$B$9:$M$194,11,FALSE),"")</f>
        <v/>
      </c>
      <c r="W22" s="711"/>
      <c r="X22" s="711"/>
      <c r="Y22" s="711"/>
      <c r="Z22" s="711"/>
      <c r="AA22" s="711"/>
      <c r="AB22" s="711"/>
      <c r="AC22" s="711"/>
      <c r="AD22" s="711"/>
      <c r="AE22" s="711"/>
      <c r="AF22" s="711"/>
      <c r="AG22" s="711"/>
      <c r="AH22" s="711"/>
      <c r="AI22" s="711"/>
      <c r="AJ22" s="711"/>
      <c r="AK22" s="711"/>
      <c r="AL22" s="711"/>
    </row>
    <row r="23" spans="2:38" ht="57" customHeight="1">
      <c r="B23" s="721" t="str">
        <f>IFERROR(VLOOKUP(ROW()-20,'Grille de services RPA'!$B$9:$M$194,4,FALSE),"")</f>
        <v/>
      </c>
      <c r="C23" s="722"/>
      <c r="D23" s="723"/>
      <c r="E23" s="721"/>
      <c r="F23" s="722"/>
      <c r="G23" s="722"/>
      <c r="H23" s="722"/>
      <c r="I23" s="722"/>
      <c r="J23" s="722"/>
      <c r="K23" s="722"/>
      <c r="L23" s="722"/>
      <c r="M23" s="722"/>
      <c r="N23" s="723"/>
      <c r="O23" s="714" t="str">
        <f>IFERROR(VLOOKUP(ROW()-20,'Grille de services RPA'!$B$9:$M$194,7,FALSE),"")</f>
        <v/>
      </c>
      <c r="P23" s="715"/>
      <c r="Q23" s="715"/>
      <c r="R23" s="716"/>
      <c r="S23" s="717" t="str">
        <f>IFERROR(VLOOKUP(ROW()-20,'Grille de services RPA'!$B$9:$M$194,9,FALSE),"")</f>
        <v/>
      </c>
      <c r="T23" s="718"/>
      <c r="U23" s="188" t="str">
        <f>IFERROR(VLOOKUP(ROW()-20,'Grille de services RPA'!$B$9:$M$194,11,FALSE),"")</f>
        <v/>
      </c>
      <c r="X23" s="189"/>
    </row>
    <row r="24" spans="2:38" ht="57" customHeight="1">
      <c r="B24" s="721" t="str">
        <f>IFERROR(VLOOKUP(ROW()-20,'Grille de services RPA'!$B$9:$M$194,4,FALSE),"")</f>
        <v/>
      </c>
      <c r="C24" s="722"/>
      <c r="D24" s="723"/>
      <c r="E24" s="721"/>
      <c r="F24" s="722"/>
      <c r="G24" s="722"/>
      <c r="H24" s="722"/>
      <c r="I24" s="722"/>
      <c r="J24" s="722"/>
      <c r="K24" s="722"/>
      <c r="L24" s="722"/>
      <c r="M24" s="722"/>
      <c r="N24" s="723"/>
      <c r="O24" s="714" t="str">
        <f>IFERROR(VLOOKUP(ROW()-20,'Grille de services RPA'!$B$9:$M$194,7,FALSE),"")</f>
        <v/>
      </c>
      <c r="P24" s="715"/>
      <c r="Q24" s="715"/>
      <c r="R24" s="716"/>
      <c r="S24" s="717" t="str">
        <f>IFERROR(VLOOKUP(ROW()-20,'Grille de services RPA'!$B$9:$M$194,9,FALSE),"")</f>
        <v/>
      </c>
      <c r="T24" s="718"/>
      <c r="U24" s="188" t="str">
        <f>IFERROR(VLOOKUP(ROW()-20,'Grille de services RPA'!$B$9:$M$194,11,FALSE),"")</f>
        <v/>
      </c>
      <c r="X24" s="189"/>
    </row>
    <row r="25" spans="2:38" ht="57" customHeight="1">
      <c r="B25" s="721" t="str">
        <f>IFERROR(VLOOKUP(ROW()-20,'Grille de services RPA'!$B$9:$M$194,4,FALSE),"")</f>
        <v/>
      </c>
      <c r="C25" s="722"/>
      <c r="D25" s="723"/>
      <c r="E25" s="721"/>
      <c r="F25" s="722"/>
      <c r="G25" s="722"/>
      <c r="H25" s="722"/>
      <c r="I25" s="722"/>
      <c r="J25" s="722"/>
      <c r="K25" s="722"/>
      <c r="L25" s="722"/>
      <c r="M25" s="722"/>
      <c r="N25" s="723"/>
      <c r="O25" s="714" t="str">
        <f>IFERROR(VLOOKUP(ROW()-20,'Grille de services RPA'!$B$9:$M$194,7,FALSE),"")</f>
        <v/>
      </c>
      <c r="P25" s="715"/>
      <c r="Q25" s="715"/>
      <c r="R25" s="716"/>
      <c r="S25" s="717" t="str">
        <f>IFERROR(VLOOKUP(ROW()-20,'Grille de services RPA'!$B$9:$M$194,9,FALSE),"")</f>
        <v/>
      </c>
      <c r="T25" s="718"/>
      <c r="U25" s="188" t="str">
        <f>IFERROR(VLOOKUP(ROW()-20,'Grille de services RPA'!$B$9:$M$194,11,FALSE),"")</f>
        <v/>
      </c>
      <c r="X25" s="189"/>
    </row>
    <row r="26" spans="2:38" ht="57" customHeight="1">
      <c r="B26" s="721" t="str">
        <f>IFERROR(VLOOKUP(ROW()-20,'Grille de services RPA'!$B$9:$M$194,4,FALSE),"")</f>
        <v/>
      </c>
      <c r="C26" s="722"/>
      <c r="D26" s="723"/>
      <c r="E26" s="721"/>
      <c r="F26" s="722"/>
      <c r="G26" s="722"/>
      <c r="H26" s="722"/>
      <c r="I26" s="722"/>
      <c r="J26" s="722"/>
      <c r="K26" s="722"/>
      <c r="L26" s="722"/>
      <c r="M26" s="722"/>
      <c r="N26" s="723"/>
      <c r="O26" s="714" t="str">
        <f>IFERROR(VLOOKUP(ROW()-20,'Grille de services RPA'!$B$9:$M$194,7,FALSE),"")</f>
        <v/>
      </c>
      <c r="P26" s="715"/>
      <c r="Q26" s="715"/>
      <c r="R26" s="716"/>
      <c r="S26" s="717" t="str">
        <f>IFERROR(VLOOKUP(ROW()-20,'Grille de services RPA'!$B$9:$M$194,9,FALSE),"")</f>
        <v/>
      </c>
      <c r="T26" s="718"/>
      <c r="U26" s="188" t="str">
        <f>IFERROR(VLOOKUP(ROW()-20,'Grille de services RPA'!$B$9:$M$194,11,FALSE),"")</f>
        <v/>
      </c>
      <c r="X26" s="189"/>
    </row>
    <row r="27" spans="2:38" ht="57" customHeight="1">
      <c r="B27" s="721" t="str">
        <f>IFERROR(VLOOKUP(ROW()-20,'Grille de services RPA'!$B$9:$M$194,4,FALSE),"")</f>
        <v/>
      </c>
      <c r="C27" s="722"/>
      <c r="D27" s="723"/>
      <c r="E27" s="721"/>
      <c r="F27" s="722"/>
      <c r="G27" s="722"/>
      <c r="H27" s="722"/>
      <c r="I27" s="722"/>
      <c r="J27" s="722"/>
      <c r="K27" s="722"/>
      <c r="L27" s="722"/>
      <c r="M27" s="722"/>
      <c r="N27" s="723"/>
      <c r="O27" s="714" t="str">
        <f>IFERROR(VLOOKUP(ROW()-20,'Grille de services RPA'!$B$9:$M$194,7,FALSE),"")</f>
        <v/>
      </c>
      <c r="P27" s="715"/>
      <c r="Q27" s="715"/>
      <c r="R27" s="716"/>
      <c r="S27" s="717" t="str">
        <f>IFERROR(VLOOKUP(ROW()-20,'Grille de services RPA'!$B$9:$M$194,9,FALSE),"")</f>
        <v/>
      </c>
      <c r="T27" s="718"/>
      <c r="U27" s="188" t="str">
        <f>IFERROR(VLOOKUP(ROW()-20,'Grille de services RPA'!$B$9:$M$194,11,FALSE),"")</f>
        <v/>
      </c>
      <c r="X27" s="189"/>
    </row>
    <row r="28" spans="2:38" ht="57" customHeight="1">
      <c r="B28" s="721" t="str">
        <f>IFERROR(VLOOKUP(ROW()-20,'Grille de services RPA'!$B$9:$M$194,4,FALSE),"")</f>
        <v/>
      </c>
      <c r="C28" s="722"/>
      <c r="D28" s="723"/>
      <c r="E28" s="721"/>
      <c r="F28" s="722"/>
      <c r="G28" s="722"/>
      <c r="H28" s="722"/>
      <c r="I28" s="722"/>
      <c r="J28" s="722"/>
      <c r="K28" s="722"/>
      <c r="L28" s="722"/>
      <c r="M28" s="722"/>
      <c r="N28" s="723"/>
      <c r="O28" s="714" t="str">
        <f>IFERROR(VLOOKUP(ROW()-20,'Grille de services RPA'!$B$9:$M$194,7,FALSE),"")</f>
        <v/>
      </c>
      <c r="P28" s="715"/>
      <c r="Q28" s="715"/>
      <c r="R28" s="716"/>
      <c r="S28" s="717" t="str">
        <f>IFERROR(VLOOKUP(ROW()-20,'Grille de services RPA'!$B$9:$M$194,9,FALSE),"")</f>
        <v/>
      </c>
      <c r="T28" s="718"/>
      <c r="U28" s="188" t="str">
        <f>IFERROR(VLOOKUP(ROW()-20,'Grille de services RPA'!$B$9:$M$194,11,FALSE),"")</f>
        <v/>
      </c>
      <c r="X28" s="189"/>
    </row>
    <row r="29" spans="2:38" ht="57" customHeight="1">
      <c r="B29" s="721" t="str">
        <f>IFERROR(VLOOKUP(ROW()-20,'Grille de services RPA'!$B$9:$M$194,4,FALSE),"")</f>
        <v/>
      </c>
      <c r="C29" s="722"/>
      <c r="D29" s="723"/>
      <c r="E29" s="721"/>
      <c r="F29" s="722"/>
      <c r="G29" s="722"/>
      <c r="H29" s="722"/>
      <c r="I29" s="722"/>
      <c r="J29" s="722"/>
      <c r="K29" s="722"/>
      <c r="L29" s="722"/>
      <c r="M29" s="722"/>
      <c r="N29" s="723"/>
      <c r="O29" s="714" t="str">
        <f>IFERROR(VLOOKUP(ROW()-20,'Grille de services RPA'!$B$9:$M$194,7,FALSE),"")</f>
        <v/>
      </c>
      <c r="P29" s="715"/>
      <c r="Q29" s="715"/>
      <c r="R29" s="716"/>
      <c r="S29" s="717" t="str">
        <f>IFERROR(VLOOKUP(ROW()-20,'Grille de services RPA'!$B$9:$M$194,9,FALSE),"")</f>
        <v/>
      </c>
      <c r="T29" s="718"/>
      <c r="U29" s="188" t="str">
        <f>IFERROR(VLOOKUP(ROW()-20,'Grille de services RPA'!$B$9:$M$194,11,FALSE),"")</f>
        <v/>
      </c>
      <c r="X29" s="189"/>
    </row>
    <row r="30" spans="2:38" ht="57" customHeight="1">
      <c r="B30" s="721" t="str">
        <f>IFERROR(VLOOKUP(ROW()-20,'Grille de services RPA'!$B$9:$M$194,4,FALSE),"")</f>
        <v/>
      </c>
      <c r="C30" s="722"/>
      <c r="D30" s="723"/>
      <c r="E30" s="721"/>
      <c r="F30" s="722"/>
      <c r="G30" s="722"/>
      <c r="H30" s="722"/>
      <c r="I30" s="722"/>
      <c r="J30" s="722"/>
      <c r="K30" s="722"/>
      <c r="L30" s="722"/>
      <c r="M30" s="722"/>
      <c r="N30" s="723"/>
      <c r="O30" s="714" t="str">
        <f>IFERROR(VLOOKUP(ROW()-20,'Grille de services RPA'!$B$9:$M$194,7,FALSE),"")</f>
        <v/>
      </c>
      <c r="P30" s="715"/>
      <c r="Q30" s="715"/>
      <c r="R30" s="716"/>
      <c r="S30" s="717" t="str">
        <f>IFERROR(VLOOKUP(ROW()-20,'Grille de services RPA'!$B$9:$M$194,9,FALSE),"")</f>
        <v/>
      </c>
      <c r="T30" s="718"/>
      <c r="U30" s="188" t="str">
        <f>IFERROR(VLOOKUP(ROW()-20,'Grille de services RPA'!$B$9:$M$194,11,FALSE),"")</f>
        <v/>
      </c>
      <c r="X30" s="189"/>
    </row>
    <row r="31" spans="2:38" ht="57" customHeight="1">
      <c r="B31" s="721" t="str">
        <f>IFERROR(VLOOKUP(ROW()-20,'Grille de services RPA'!$B$9:$M$194,4,FALSE),"")</f>
        <v/>
      </c>
      <c r="C31" s="722"/>
      <c r="D31" s="723"/>
      <c r="E31" s="721"/>
      <c r="F31" s="722"/>
      <c r="G31" s="722"/>
      <c r="H31" s="722"/>
      <c r="I31" s="722"/>
      <c r="J31" s="722"/>
      <c r="K31" s="722"/>
      <c r="L31" s="722"/>
      <c r="M31" s="722"/>
      <c r="N31" s="723"/>
      <c r="O31" s="714" t="str">
        <f>IFERROR(VLOOKUP(ROW()-20,'Grille de services RPA'!$B$9:$M$194,7,FALSE),"")</f>
        <v/>
      </c>
      <c r="P31" s="715"/>
      <c r="Q31" s="715"/>
      <c r="R31" s="716"/>
      <c r="S31" s="717" t="str">
        <f>IFERROR(VLOOKUP(ROW()-20,'Grille de services RPA'!$B$9:$M$194,9,FALSE),"")</f>
        <v/>
      </c>
      <c r="T31" s="718"/>
      <c r="U31" s="188" t="str">
        <f>IFERROR(VLOOKUP(ROW()-20,'Grille de services RPA'!$B$9:$M$194,11,FALSE),"")</f>
        <v/>
      </c>
      <c r="X31" s="189"/>
    </row>
    <row r="32" spans="2:38" ht="57" customHeight="1">
      <c r="B32" s="721" t="str">
        <f>IFERROR(VLOOKUP(ROW()-20,'Grille de services RPA'!$B$9:$M$194,4,FALSE),"")</f>
        <v/>
      </c>
      <c r="C32" s="722"/>
      <c r="D32" s="723"/>
      <c r="E32" s="721"/>
      <c r="F32" s="722"/>
      <c r="G32" s="722"/>
      <c r="H32" s="722"/>
      <c r="I32" s="722"/>
      <c r="J32" s="722"/>
      <c r="K32" s="722"/>
      <c r="L32" s="722"/>
      <c r="M32" s="722"/>
      <c r="N32" s="723"/>
      <c r="O32" s="714" t="str">
        <f>IFERROR(VLOOKUP(ROW()-20,'Grille de services RPA'!$B$9:$M$194,7,FALSE),"")</f>
        <v/>
      </c>
      <c r="P32" s="715"/>
      <c r="Q32" s="715"/>
      <c r="R32" s="716"/>
      <c r="S32" s="717" t="str">
        <f>IFERROR(VLOOKUP(ROW()-20,'Grille de services RPA'!$B$9:$M$194,9,FALSE),"")</f>
        <v/>
      </c>
      <c r="T32" s="718"/>
      <c r="U32" s="188" t="str">
        <f>IFERROR(VLOOKUP(ROW()-20,'Grille de services RPA'!$B$9:$M$194,11,FALSE),"")</f>
        <v/>
      </c>
      <c r="X32" s="189"/>
    </row>
    <row r="33" spans="2:25" ht="57" customHeight="1">
      <c r="B33" s="721" t="str">
        <f>IFERROR(VLOOKUP(ROW()-20,'Grille de services RPA'!$B$9:$M$194,4,FALSE),"")</f>
        <v/>
      </c>
      <c r="C33" s="722"/>
      <c r="D33" s="723"/>
      <c r="E33" s="721"/>
      <c r="F33" s="722"/>
      <c r="G33" s="722"/>
      <c r="H33" s="722"/>
      <c r="I33" s="722"/>
      <c r="J33" s="722"/>
      <c r="K33" s="722"/>
      <c r="L33" s="722"/>
      <c r="M33" s="722"/>
      <c r="N33" s="723"/>
      <c r="O33" s="714" t="str">
        <f>IFERROR(VLOOKUP(ROW()-20,'Grille de services RPA'!$B$9:$M$194,7,FALSE),"")</f>
        <v/>
      </c>
      <c r="P33" s="715"/>
      <c r="Q33" s="715"/>
      <c r="R33" s="716"/>
      <c r="S33" s="717" t="str">
        <f>IFERROR(VLOOKUP(ROW()-20,'Grille de services RPA'!$B$9:$M$194,9,FALSE),"")</f>
        <v/>
      </c>
      <c r="T33" s="718"/>
      <c r="U33" s="188" t="str">
        <f>IFERROR(VLOOKUP(ROW()-20,'Grille de services RPA'!$B$9:$M$194,11,FALSE),"")</f>
        <v/>
      </c>
      <c r="X33" s="189"/>
    </row>
    <row r="34" spans="2:25" ht="30" customHeight="1">
      <c r="B34" s="731" t="s">
        <v>152</v>
      </c>
      <c r="C34" s="732"/>
      <c r="D34" s="733"/>
      <c r="E34" s="734"/>
      <c r="F34" s="734"/>
      <c r="G34" s="734"/>
      <c r="H34" s="734"/>
      <c r="I34" s="735"/>
      <c r="J34" s="735"/>
      <c r="K34" s="735"/>
      <c r="L34" s="735"/>
      <c r="M34" s="735"/>
      <c r="N34" s="735"/>
      <c r="O34" s="735"/>
      <c r="P34" s="735"/>
      <c r="Q34" s="735"/>
      <c r="R34" s="735"/>
      <c r="S34" s="735"/>
      <c r="T34" s="735"/>
      <c r="U34" s="736"/>
    </row>
    <row r="35" spans="2:25" ht="30" customHeight="1">
      <c r="B35" s="731" t="s">
        <v>410</v>
      </c>
      <c r="C35" s="732"/>
      <c r="D35" s="732"/>
      <c r="E35" s="732"/>
      <c r="F35" s="732"/>
      <c r="G35" s="732"/>
      <c r="H35" s="732"/>
      <c r="I35" s="719">
        <f>'Grille de services RPA'!O187*52/365/24</f>
        <v>0</v>
      </c>
      <c r="J35" s="720"/>
      <c r="K35" s="720"/>
      <c r="L35" s="720"/>
      <c r="M35" s="720"/>
      <c r="N35" s="720"/>
      <c r="O35" s="720"/>
      <c r="P35" s="720"/>
      <c r="Q35" s="720"/>
      <c r="R35" s="720"/>
      <c r="S35" s="720"/>
      <c r="T35" s="204" t="s">
        <v>411</v>
      </c>
      <c r="U35" s="205"/>
      <c r="Y35" s="203">
        <f>IF(ISBLANK('Grille de services RPA'!H187),"",'Grille de services RPA'!H187)</f>
        <v>0</v>
      </c>
    </row>
    <row r="36" spans="2:25" ht="30" customHeight="1">
      <c r="B36" s="737" t="s">
        <v>142</v>
      </c>
      <c r="C36" s="738"/>
      <c r="D36" s="738"/>
      <c r="E36" s="738"/>
      <c r="F36" s="738"/>
      <c r="G36" s="738"/>
      <c r="H36" s="739"/>
      <c r="I36" s="712">
        <f>IF(ISBLANK('Grille de services RPA'!H191),"",'Grille de services RPA'!H191)</f>
        <v>0</v>
      </c>
      <c r="J36" s="712"/>
      <c r="K36" s="712"/>
      <c r="L36" s="712"/>
      <c r="M36" s="712"/>
      <c r="N36" s="712"/>
      <c r="O36" s="712"/>
      <c r="P36" s="712"/>
      <c r="Q36" s="712"/>
      <c r="R36" s="712"/>
      <c r="S36" s="712"/>
      <c r="T36" s="712"/>
      <c r="U36" s="713"/>
    </row>
    <row r="37" spans="2:25" ht="47.15" customHeight="1">
      <c r="B37" s="728" t="str">
        <f>IF(ISBLANK(Entente!E34),"",Entente!E34)</f>
        <v/>
      </c>
      <c r="C37" s="729"/>
      <c r="D37" s="729"/>
      <c r="E37" s="729"/>
      <c r="F37" s="729"/>
      <c r="G37" s="729"/>
      <c r="H37" s="729"/>
      <c r="I37" s="730"/>
      <c r="J37" s="730"/>
      <c r="K37" s="730"/>
      <c r="L37" s="730"/>
      <c r="M37" s="730"/>
      <c r="N37" s="730"/>
      <c r="O37" s="730"/>
      <c r="P37" s="730"/>
      <c r="T37" s="190" t="s">
        <v>129</v>
      </c>
      <c r="U37" s="73"/>
    </row>
    <row r="38" spans="2:25" ht="25.5" customHeight="1">
      <c r="B38" s="724" t="s">
        <v>140</v>
      </c>
      <c r="C38" s="724"/>
      <c r="D38" s="724"/>
      <c r="E38" s="724"/>
      <c r="F38" s="724"/>
      <c r="G38" s="724"/>
      <c r="H38" s="724"/>
      <c r="I38" s="724"/>
      <c r="J38" s="724"/>
      <c r="K38" s="724"/>
      <c r="L38" s="724"/>
      <c r="M38" s="724"/>
      <c r="N38" s="724"/>
      <c r="O38" s="724"/>
      <c r="P38" s="724"/>
    </row>
    <row r="39" spans="2:25" ht="35.15" customHeight="1">
      <c r="B39" s="725" t="s">
        <v>72</v>
      </c>
      <c r="C39" s="726"/>
      <c r="D39" s="726"/>
      <c r="E39" s="726"/>
      <c r="F39" s="726"/>
      <c r="G39" s="726"/>
      <c r="H39" s="726"/>
      <c r="I39" s="726"/>
      <c r="J39" s="726"/>
      <c r="K39" s="726"/>
      <c r="L39" s="726"/>
      <c r="M39" s="726"/>
      <c r="N39" s="726"/>
      <c r="O39" s="726"/>
      <c r="P39" s="726"/>
      <c r="Q39" s="726"/>
      <c r="R39" s="726"/>
      <c r="S39" s="726"/>
      <c r="T39" s="726"/>
      <c r="U39" s="726"/>
      <c r="V39" s="726"/>
    </row>
    <row r="40" spans="2:25">
      <c r="B40" s="727"/>
      <c r="C40" s="727"/>
      <c r="D40" s="727"/>
      <c r="E40" s="727"/>
      <c r="F40" s="727"/>
      <c r="G40" s="727"/>
      <c r="H40" s="727"/>
      <c r="I40" s="727"/>
      <c r="J40" s="727"/>
      <c r="K40" s="727"/>
      <c r="L40" s="727"/>
      <c r="M40" s="727"/>
      <c r="N40" s="727"/>
      <c r="O40" s="727"/>
      <c r="P40" s="727"/>
      <c r="Q40" s="727"/>
      <c r="R40" s="727"/>
      <c r="S40" s="727"/>
      <c r="T40" s="727"/>
      <c r="U40" s="727"/>
      <c r="V40" s="727"/>
    </row>
  </sheetData>
  <sheetProtection algorithmName="SHA-512" hashValue="K+w1tRvsX/+vDA9CucioXd8nt6TAMuyIWxKGkmwLOjS1QtDDY4YUc2JMdiUgrJEhGXIQSJ8smi0Nxr4R+TkWXA==" saltValue="4VSpWmtZEmTX7Y8SsSgsrA==" spinCount="100000" sheet="1" objects="1" scenarios="1" selectLockedCells="1" autoFilter="0"/>
  <mergeCells count="100">
    <mergeCell ref="B35:H35"/>
    <mergeCell ref="L10:P10"/>
    <mergeCell ref="C15:U15"/>
    <mergeCell ref="E21:N21"/>
    <mergeCell ref="S20:T20"/>
    <mergeCell ref="B20:D20"/>
    <mergeCell ref="E20:N20"/>
    <mergeCell ref="O20:R20"/>
    <mergeCell ref="S21:T21"/>
    <mergeCell ref="O21:R21"/>
    <mergeCell ref="B21:D21"/>
    <mergeCell ref="C16:U16"/>
    <mergeCell ref="C19:U19"/>
    <mergeCell ref="B17:U17"/>
    <mergeCell ref="B18:D18"/>
    <mergeCell ref="E18:N18"/>
    <mergeCell ref="O18:R18"/>
    <mergeCell ref="S18:T18"/>
    <mergeCell ref="C5:K5"/>
    <mergeCell ref="L4:O4"/>
    <mergeCell ref="L5:U5"/>
    <mergeCell ref="C13:U14"/>
    <mergeCell ref="C8:K8"/>
    <mergeCell ref="C7:U7"/>
    <mergeCell ref="L9:O9"/>
    <mergeCell ref="P9:U9"/>
    <mergeCell ref="C10:K10"/>
    <mergeCell ref="C12:K12"/>
    <mergeCell ref="B11:U11"/>
    <mergeCell ref="L12:O12"/>
    <mergeCell ref="P12:U12"/>
    <mergeCell ref="C9:K9"/>
    <mergeCell ref="C6:U6"/>
    <mergeCell ref="L8:U8"/>
    <mergeCell ref="B1:V1"/>
    <mergeCell ref="B2:V2"/>
    <mergeCell ref="B3:U3"/>
    <mergeCell ref="P4:U4"/>
    <mergeCell ref="C4:K4"/>
    <mergeCell ref="B38:P38"/>
    <mergeCell ref="E33:N33"/>
    <mergeCell ref="E24:N24"/>
    <mergeCell ref="B39:V39"/>
    <mergeCell ref="B40:V40"/>
    <mergeCell ref="B37:H37"/>
    <mergeCell ref="I37:P37"/>
    <mergeCell ref="B34:D34"/>
    <mergeCell ref="E34:U34"/>
    <mergeCell ref="B36:H36"/>
    <mergeCell ref="O24:R24"/>
    <mergeCell ref="S24:T24"/>
    <mergeCell ref="E27:N27"/>
    <mergeCell ref="E30:N30"/>
    <mergeCell ref="E29:N29"/>
    <mergeCell ref="O25:R25"/>
    <mergeCell ref="S23:T23"/>
    <mergeCell ref="B31:D31"/>
    <mergeCell ref="B25:D25"/>
    <mergeCell ref="O28:R28"/>
    <mergeCell ref="S28:T28"/>
    <mergeCell ref="O29:R29"/>
    <mergeCell ref="S29:T29"/>
    <mergeCell ref="E25:N25"/>
    <mergeCell ref="S25:T25"/>
    <mergeCell ref="O26:R26"/>
    <mergeCell ref="S26:T26"/>
    <mergeCell ref="O27:R27"/>
    <mergeCell ref="S27:T27"/>
    <mergeCell ref="B32:D32"/>
    <mergeCell ref="B33:D33"/>
    <mergeCell ref="E23:N23"/>
    <mergeCell ref="E22:N22"/>
    <mergeCell ref="E32:N32"/>
    <mergeCell ref="E31:N31"/>
    <mergeCell ref="E26:N26"/>
    <mergeCell ref="E28:N28"/>
    <mergeCell ref="B26:D26"/>
    <mergeCell ref="B27:D27"/>
    <mergeCell ref="B28:D28"/>
    <mergeCell ref="B29:D29"/>
    <mergeCell ref="B30:D30"/>
    <mergeCell ref="B22:D22"/>
    <mergeCell ref="B23:D23"/>
    <mergeCell ref="B24:D24"/>
    <mergeCell ref="W21:AL21"/>
    <mergeCell ref="W20:AL20"/>
    <mergeCell ref="W22:AL22"/>
    <mergeCell ref="I36:U36"/>
    <mergeCell ref="O30:R30"/>
    <mergeCell ref="S30:T30"/>
    <mergeCell ref="O31:R31"/>
    <mergeCell ref="S31:T31"/>
    <mergeCell ref="O32:R32"/>
    <mergeCell ref="S32:T32"/>
    <mergeCell ref="O33:R33"/>
    <mergeCell ref="S33:T33"/>
    <mergeCell ref="I35:S35"/>
    <mergeCell ref="O22:R22"/>
    <mergeCell ref="S22:T22"/>
    <mergeCell ref="O23:R23"/>
  </mergeCells>
  <dataValidations count="1">
    <dataValidation type="date" errorStyle="information" allowBlank="1" showInputMessage="1" showErrorMessage="1" error="Veuillez utiliser le format AAAA-MM-JJ" sqref="U37 C16:U16">
      <formula1>1</formula1>
      <formula2>73051</formula2>
    </dataValidation>
  </dataValidations>
  <pageMargins left="0.70866141732283472" right="0.70866141732283472" top="0.74803149606299213" bottom="0.74803149606299213" header="0.31496062992125984" footer="0.31496062992125984"/>
  <pageSetup scale="61" orientation="portrait" r:id="rId1"/>
  <headerFooter>
    <oddFooter>&amp;L&amp;"Arial,Normal"&amp;12&amp;A&amp;R&amp;"Arial,Normal"&amp;12&amp;P de &amp;N</oddFooter>
  </headerFooter>
  <rowBreaks count="1" manualBreakCount="1">
    <brk id="16" max="22" man="1"/>
  </rowBreaks>
  <ignoredErrors>
    <ignoredError sqref="C6 C16" unlocked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 id="{07E99A45-125E-4D58-AAFC-060FDD9979A4}">
            <xm:f>COUNTA('Grille de services RPA'!C11:C185)&gt;1</xm:f>
            <x14:dxf>
              <font>
                <color theme="0"/>
              </font>
              <fill>
                <patternFill>
                  <fgColor auto="1"/>
                  <bgColor theme="1" tint="0.24994659260841701"/>
                </patternFill>
              </fill>
            </x14:dxf>
          </x14:cfRule>
          <xm:sqref>W21</xm:sqref>
        </x14:conditionalFormatting>
        <x14:conditionalFormatting xmlns:xm="http://schemas.microsoft.com/office/excel/2006/main">
          <x14:cfRule type="expression" priority="2" id="{F4A513DF-47F5-481F-92FB-871EFC13CF9A}">
            <xm:f>COUNTA('Grille de services RPA'!C11:C185)&gt;1</xm:f>
            <x14:dxf>
              <font>
                <color rgb="FFFF0000"/>
              </font>
              <fill>
                <patternFill>
                  <bgColor theme="2" tint="-0.24994659260841701"/>
                </patternFill>
              </fill>
            </x14:dxf>
          </x14:cfRule>
          <xm:sqref>W20:AL20</xm:sqref>
        </x14:conditionalFormatting>
        <x14:conditionalFormatting xmlns:xm="http://schemas.microsoft.com/office/excel/2006/main">
          <x14:cfRule type="expression" priority="1" id="{9A8960FF-E6AB-4898-AB60-5780E4E67CF6}">
            <xm:f>COUNTA('Grille de services RPA'!C11:C185)&gt;1</xm:f>
            <x14:dxf>
              <border>
                <left style="thin">
                  <color auto="1"/>
                </left>
                <right style="thin">
                  <color auto="1"/>
                </right>
                <top style="thin">
                  <color auto="1"/>
                </top>
                <bottom style="thin">
                  <color auto="1"/>
                </bottom>
                <vertical/>
                <horizontal/>
              </border>
            </x14:dxf>
          </x14:cfRule>
          <xm:sqref>W20:AL21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'MENU - DI'!$D$11:$D$28</xm:f>
          </x14:formula1>
          <xm:sqref>C9:K9</xm:sqref>
        </x14:dataValidation>
        <x14:dataValidation type="list" allowBlank="1" showInputMessage="1" showErrorMessage="1">
          <x14:formula1>
            <xm:f>'MENU - DI'!$F$11:$F$28</xm:f>
          </x14:formula1>
          <xm:sqref>P9:U9</xm:sqref>
        </x14:dataValidation>
        <x14:dataValidation type="list" allowBlank="1" showInputMessage="1" showErrorMessage="1">
          <x14:formula1>
            <xm:f>'MENU - DI'!$B$32:$B$38</xm:f>
          </x14:formula1>
          <xm:sqref>C13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theme="7" tint="0.79998168889431442"/>
  </sheetPr>
  <dimension ref="B2:M89"/>
  <sheetViews>
    <sheetView showGridLines="0" topLeftCell="A36" workbookViewId="0">
      <selection activeCell="D61" sqref="D61"/>
    </sheetView>
  </sheetViews>
  <sheetFormatPr baseColWidth="10" defaultColWidth="10.81640625" defaultRowHeight="13"/>
  <cols>
    <col min="1" max="1" width="10.81640625" style="68"/>
    <col min="2" max="2" width="74.1796875" style="68" bestFit="1" customWidth="1"/>
    <col min="3" max="3" width="3.453125" style="68" customWidth="1"/>
    <col min="4" max="4" width="43.81640625" style="68" bestFit="1" customWidth="1"/>
    <col min="5" max="5" width="3.453125" style="68" customWidth="1"/>
    <col min="6" max="6" width="41.453125" style="68" bestFit="1" customWidth="1"/>
    <col min="7" max="7" width="3.453125" style="68" customWidth="1"/>
    <col min="8" max="8" width="19.81640625" style="68" bestFit="1" customWidth="1"/>
    <col min="9" max="9" width="3.453125" style="68" customWidth="1"/>
    <col min="10" max="10" width="19.1796875" style="68" bestFit="1" customWidth="1"/>
    <col min="11" max="11" width="3.1796875" style="68" customWidth="1"/>
    <col min="12" max="12" width="9.1796875" style="68" customWidth="1"/>
    <col min="13" max="16384" width="10.81640625" style="68"/>
  </cols>
  <sheetData>
    <row r="2" spans="2:13">
      <c r="B2" s="806" t="s">
        <v>379</v>
      </c>
      <c r="C2" s="807"/>
      <c r="D2" s="807"/>
      <c r="E2" s="807"/>
      <c r="F2" s="807"/>
      <c r="G2" s="807"/>
      <c r="H2" s="807"/>
      <c r="I2" s="807"/>
      <c r="J2" s="807"/>
      <c r="K2" s="807"/>
      <c r="L2" s="807"/>
      <c r="M2" s="807"/>
    </row>
    <row r="3" spans="2:13">
      <c r="B3" s="807"/>
      <c r="C3" s="807"/>
      <c r="D3" s="807"/>
      <c r="E3" s="807"/>
      <c r="F3" s="807"/>
      <c r="G3" s="807"/>
      <c r="H3" s="807"/>
      <c r="I3" s="807"/>
      <c r="J3" s="807"/>
      <c r="K3" s="807"/>
      <c r="L3" s="807"/>
      <c r="M3" s="807"/>
    </row>
    <row r="4" spans="2:13">
      <c r="B4" s="807"/>
      <c r="C4" s="807"/>
      <c r="D4" s="807"/>
      <c r="E4" s="807"/>
      <c r="F4" s="807"/>
      <c r="G4" s="807"/>
      <c r="H4" s="807"/>
      <c r="I4" s="807"/>
      <c r="J4" s="807"/>
      <c r="K4" s="807"/>
      <c r="L4" s="807"/>
      <c r="M4" s="807"/>
    </row>
    <row r="5" spans="2:13">
      <c r="B5" s="807"/>
      <c r="C5" s="807"/>
      <c r="D5" s="807"/>
      <c r="E5" s="807"/>
      <c r="F5" s="807"/>
      <c r="G5" s="807"/>
      <c r="H5" s="807"/>
      <c r="I5" s="807"/>
      <c r="J5" s="807"/>
      <c r="K5" s="807"/>
      <c r="L5" s="807"/>
      <c r="M5" s="807"/>
    </row>
    <row r="6" spans="2:13">
      <c r="B6" s="807"/>
      <c r="C6" s="807"/>
      <c r="D6" s="807"/>
      <c r="E6" s="807"/>
      <c r="F6" s="807"/>
      <c r="G6" s="807"/>
      <c r="H6" s="807"/>
      <c r="I6" s="807"/>
      <c r="J6" s="807"/>
      <c r="K6" s="807"/>
      <c r="L6" s="807"/>
      <c r="M6" s="807"/>
    </row>
    <row r="8" spans="2:13">
      <c r="B8" s="805" t="s">
        <v>87</v>
      </c>
      <c r="C8" s="805"/>
      <c r="D8" s="805"/>
      <c r="E8" s="805"/>
      <c r="F8" s="805"/>
      <c r="G8" s="805"/>
      <c r="H8" s="805"/>
      <c r="I8" s="805"/>
      <c r="J8" s="805"/>
      <c r="K8" s="805"/>
      <c r="L8" s="805"/>
      <c r="M8" s="805"/>
    </row>
    <row r="10" spans="2:13">
      <c r="B10" s="69" t="s">
        <v>143</v>
      </c>
      <c r="D10" s="69" t="s">
        <v>74</v>
      </c>
      <c r="F10" s="69" t="s">
        <v>81</v>
      </c>
      <c r="H10" s="69" t="s">
        <v>85</v>
      </c>
      <c r="J10" s="68" t="s">
        <v>130</v>
      </c>
      <c r="M10" s="68" t="s">
        <v>372</v>
      </c>
    </row>
    <row r="11" spans="2:13">
      <c r="B11" s="68" t="s">
        <v>73</v>
      </c>
      <c r="D11" s="68" t="s">
        <v>73</v>
      </c>
      <c r="F11" s="68" t="s">
        <v>73</v>
      </c>
      <c r="H11" s="70" t="s">
        <v>73</v>
      </c>
      <c r="J11" s="68" t="s">
        <v>73</v>
      </c>
      <c r="M11" s="68" t="s">
        <v>73</v>
      </c>
    </row>
    <row r="12" spans="2:13">
      <c r="B12" s="68" t="s">
        <v>144</v>
      </c>
      <c r="D12" s="68" t="s">
        <v>75</v>
      </c>
      <c r="F12" s="68" t="s">
        <v>82</v>
      </c>
      <c r="H12" s="70" t="s">
        <v>86</v>
      </c>
      <c r="J12" s="72" t="s">
        <v>131</v>
      </c>
      <c r="L12" s="84" t="s">
        <v>373</v>
      </c>
      <c r="M12" s="72">
        <v>34.299999999999997</v>
      </c>
    </row>
    <row r="13" spans="2:13">
      <c r="B13" s="68" t="s">
        <v>145</v>
      </c>
      <c r="D13" s="68" t="s">
        <v>76</v>
      </c>
      <c r="F13" s="68" t="s">
        <v>83</v>
      </c>
      <c r="H13" s="70">
        <v>1</v>
      </c>
      <c r="J13" s="72" t="s">
        <v>132</v>
      </c>
      <c r="M13" s="72"/>
    </row>
    <row r="14" spans="2:13">
      <c r="B14" s="68" t="s">
        <v>146</v>
      </c>
      <c r="D14" s="68" t="s">
        <v>77</v>
      </c>
      <c r="F14" s="68" t="s">
        <v>84</v>
      </c>
      <c r="H14" s="70">
        <v>2</v>
      </c>
      <c r="J14" s="72" t="s">
        <v>135</v>
      </c>
      <c r="M14" s="72"/>
    </row>
    <row r="15" spans="2:13">
      <c r="B15" s="68" t="s">
        <v>147</v>
      </c>
      <c r="D15" s="68" t="s">
        <v>78</v>
      </c>
      <c r="H15" s="70">
        <v>3</v>
      </c>
      <c r="J15" s="72" t="s">
        <v>133</v>
      </c>
      <c r="M15" s="72"/>
    </row>
    <row r="16" spans="2:13">
      <c r="B16" s="68" t="s">
        <v>148</v>
      </c>
      <c r="D16" s="68" t="s">
        <v>79</v>
      </c>
      <c r="H16" s="70">
        <v>4</v>
      </c>
      <c r="J16" s="72" t="s">
        <v>134</v>
      </c>
      <c r="M16" s="72"/>
    </row>
    <row r="17" spans="2:13">
      <c r="B17" s="68" t="s">
        <v>149</v>
      </c>
      <c r="D17" s="68" t="s">
        <v>80</v>
      </c>
      <c r="H17" s="70">
        <v>5</v>
      </c>
      <c r="J17" s="68" t="s">
        <v>136</v>
      </c>
    </row>
    <row r="18" spans="2:13">
      <c r="D18" s="68" t="s">
        <v>150</v>
      </c>
      <c r="H18" s="70">
        <v>6</v>
      </c>
      <c r="J18" s="71"/>
      <c r="M18" s="71"/>
    </row>
    <row r="19" spans="2:13">
      <c r="H19" s="70">
        <v>7</v>
      </c>
      <c r="J19" s="71"/>
      <c r="M19" s="71"/>
    </row>
    <row r="20" spans="2:13">
      <c r="H20" s="70">
        <v>8</v>
      </c>
      <c r="J20" s="71"/>
      <c r="M20" s="71"/>
    </row>
    <row r="21" spans="2:13">
      <c r="H21" s="70">
        <v>9</v>
      </c>
      <c r="J21" s="71"/>
      <c r="M21" s="71"/>
    </row>
    <row r="22" spans="2:13">
      <c r="H22" s="70">
        <v>10</v>
      </c>
      <c r="J22" s="71"/>
      <c r="M22" s="71"/>
    </row>
    <row r="23" spans="2:13">
      <c r="H23" s="70">
        <v>11</v>
      </c>
      <c r="J23" s="71"/>
      <c r="M23" s="71"/>
    </row>
    <row r="24" spans="2:13">
      <c r="H24" s="70">
        <v>12</v>
      </c>
      <c r="J24" s="71"/>
      <c r="M24" s="71"/>
    </row>
    <row r="25" spans="2:13">
      <c r="H25" s="70">
        <v>13</v>
      </c>
      <c r="J25" s="71"/>
      <c r="M25" s="71"/>
    </row>
    <row r="26" spans="2:13">
      <c r="H26" s="70">
        <v>14</v>
      </c>
      <c r="J26" s="71"/>
      <c r="M26" s="71"/>
    </row>
    <row r="27" spans="2:13">
      <c r="J27" s="71"/>
      <c r="M27" s="71"/>
    </row>
    <row r="28" spans="2:13">
      <c r="J28" s="71"/>
      <c r="M28" s="71"/>
    </row>
    <row r="29" spans="2:13">
      <c r="B29" s="805" t="s">
        <v>88</v>
      </c>
      <c r="C29" s="805"/>
      <c r="D29" s="805"/>
      <c r="E29" s="805"/>
      <c r="F29" s="805"/>
      <c r="G29" s="805"/>
      <c r="H29" s="805"/>
      <c r="I29" s="805"/>
      <c r="J29" s="805"/>
    </row>
    <row r="31" spans="2:13">
      <c r="B31" s="69" t="s">
        <v>89</v>
      </c>
    </row>
    <row r="32" spans="2:13">
      <c r="B32" s="68" t="s">
        <v>73</v>
      </c>
    </row>
    <row r="33" spans="2:10">
      <c r="B33" s="68" t="s">
        <v>90</v>
      </c>
    </row>
    <row r="34" spans="2:10">
      <c r="B34" s="68" t="s">
        <v>91</v>
      </c>
    </row>
    <row r="35" spans="2:10">
      <c r="B35" s="68" t="s">
        <v>92</v>
      </c>
    </row>
    <row r="36" spans="2:10">
      <c r="B36" s="68" t="s">
        <v>93</v>
      </c>
    </row>
    <row r="37" spans="2:10">
      <c r="B37" s="68" t="s">
        <v>94</v>
      </c>
    </row>
    <row r="39" spans="2:10">
      <c r="B39" s="805" t="s">
        <v>95</v>
      </c>
      <c r="C39" s="805"/>
      <c r="D39" s="805"/>
      <c r="E39" s="805"/>
      <c r="F39" s="805"/>
      <c r="G39" s="805"/>
      <c r="H39" s="805"/>
      <c r="I39" s="805"/>
      <c r="J39" s="805"/>
    </row>
    <row r="41" spans="2:10">
      <c r="B41" s="69" t="s">
        <v>96</v>
      </c>
    </row>
    <row r="42" spans="2:10">
      <c r="B42" s="21" t="s">
        <v>98</v>
      </c>
    </row>
    <row r="43" spans="2:10">
      <c r="B43" s="21" t="s">
        <v>99</v>
      </c>
    </row>
    <row r="44" spans="2:10">
      <c r="B44" s="21" t="s">
        <v>100</v>
      </c>
    </row>
    <row r="45" spans="2:10" ht="14.5">
      <c r="B45" t="s">
        <v>374</v>
      </c>
    </row>
    <row r="46" spans="2:10">
      <c r="B46" s="21" t="s">
        <v>101</v>
      </c>
    </row>
    <row r="47" spans="2:10" ht="26">
      <c r="B47" s="21" t="s">
        <v>102</v>
      </c>
    </row>
    <row r="48" spans="2:10" ht="26">
      <c r="B48" s="21" t="s">
        <v>103</v>
      </c>
    </row>
    <row r="49" spans="2:2">
      <c r="B49" s="21" t="s">
        <v>104</v>
      </c>
    </row>
    <row r="50" spans="2:2">
      <c r="B50" s="21" t="s">
        <v>105</v>
      </c>
    </row>
    <row r="51" spans="2:2">
      <c r="B51" s="21" t="s">
        <v>106</v>
      </c>
    </row>
    <row r="52" spans="2:2">
      <c r="B52" s="21" t="s">
        <v>107</v>
      </c>
    </row>
    <row r="53" spans="2:2" ht="39">
      <c r="B53" s="21" t="s">
        <v>108</v>
      </c>
    </row>
    <row r="54" spans="2:2">
      <c r="B54" s="21" t="s">
        <v>109</v>
      </c>
    </row>
    <row r="55" spans="2:2" ht="26">
      <c r="B55" s="21" t="s">
        <v>110</v>
      </c>
    </row>
    <row r="56" spans="2:2">
      <c r="B56" s="21" t="s">
        <v>403</v>
      </c>
    </row>
    <row r="57" spans="2:2">
      <c r="B57" s="21" t="s">
        <v>111</v>
      </c>
    </row>
    <row r="58" spans="2:2">
      <c r="B58" s="21" t="s">
        <v>112</v>
      </c>
    </row>
    <row r="59" spans="2:2">
      <c r="B59" s="21" t="s">
        <v>113</v>
      </c>
    </row>
    <row r="60" spans="2:2">
      <c r="B60" s="21" t="s">
        <v>114</v>
      </c>
    </row>
    <row r="61" spans="2:2" ht="26">
      <c r="B61" s="21" t="s">
        <v>115</v>
      </c>
    </row>
    <row r="62" spans="2:2" ht="14.5">
      <c r="B62" t="s">
        <v>375</v>
      </c>
    </row>
    <row r="63" spans="2:2">
      <c r="B63" s="21" t="s">
        <v>116</v>
      </c>
    </row>
    <row r="64" spans="2:2">
      <c r="B64" s="21" t="s">
        <v>117</v>
      </c>
    </row>
    <row r="65" spans="2:2">
      <c r="B65" s="21" t="s">
        <v>118</v>
      </c>
    </row>
    <row r="66" spans="2:2">
      <c r="B66" s="21" t="s">
        <v>97</v>
      </c>
    </row>
    <row r="67" spans="2:2">
      <c r="B67" s="21" t="s">
        <v>119</v>
      </c>
    </row>
    <row r="68" spans="2:2">
      <c r="B68" s="21" t="s">
        <v>73</v>
      </c>
    </row>
    <row r="69" spans="2:2">
      <c r="B69" s="21"/>
    </row>
    <row r="71" spans="2:2">
      <c r="B71" s="69" t="s">
        <v>120</v>
      </c>
    </row>
    <row r="72" spans="2:2">
      <c r="B72" s="68" t="s">
        <v>73</v>
      </c>
    </row>
    <row r="73" spans="2:2">
      <c r="B73" s="70">
        <v>1</v>
      </c>
    </row>
    <row r="74" spans="2:2">
      <c r="B74" s="70">
        <v>2</v>
      </c>
    </row>
    <row r="75" spans="2:2">
      <c r="B75" s="70">
        <v>3</v>
      </c>
    </row>
    <row r="76" spans="2:2">
      <c r="B76" s="70">
        <v>4</v>
      </c>
    </row>
    <row r="77" spans="2:2">
      <c r="B77" s="70">
        <v>5</v>
      </c>
    </row>
    <row r="78" spans="2:2">
      <c r="B78" s="70">
        <v>6</v>
      </c>
    </row>
    <row r="79" spans="2:2">
      <c r="B79" s="70">
        <v>7</v>
      </c>
    </row>
    <row r="80" spans="2:2">
      <c r="B80" s="70">
        <v>8</v>
      </c>
    </row>
    <row r="81" spans="2:2">
      <c r="B81" s="77">
        <v>9</v>
      </c>
    </row>
    <row r="82" spans="2:2">
      <c r="B82" s="77">
        <v>10</v>
      </c>
    </row>
    <row r="83" spans="2:2">
      <c r="B83" s="77">
        <v>11</v>
      </c>
    </row>
    <row r="84" spans="2:2">
      <c r="B84" s="77"/>
    </row>
    <row r="86" spans="2:2">
      <c r="B86" s="69" t="s">
        <v>121</v>
      </c>
    </row>
    <row r="87" spans="2:2">
      <c r="B87" s="68" t="s">
        <v>73</v>
      </c>
    </row>
    <row r="88" spans="2:2">
      <c r="B88" s="68" t="s">
        <v>122</v>
      </c>
    </row>
    <row r="89" spans="2:2">
      <c r="B89" s="68" t="s">
        <v>123</v>
      </c>
    </row>
  </sheetData>
  <sheetProtection algorithmName="SHA-512" hashValue="ATZ/B3Q9f85TXisdK2gatcqLUAb+6VyCMNDEznjwsp290CKLASESL3+jQTdSVgtl4hvT41O4lZqQdb4JdUU97g==" saltValue="SK6bT5HMZzkqOMlh02dzSw==" spinCount="100000" sheet="1" objects="1" scenarios="1"/>
  <mergeCells count="4">
    <mergeCell ref="B39:J39"/>
    <mergeCell ref="B29:J29"/>
    <mergeCell ref="B8:M8"/>
    <mergeCell ref="B2:M6"/>
  </mergeCells>
  <pageMargins left="0.7" right="0.7" top="0.75" bottom="0.75" header="0.3" footer="0.3"/>
  <pageSetup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B2:I12"/>
  <sheetViews>
    <sheetView showGridLines="0" workbookViewId="0">
      <selection activeCell="D13" sqref="D13"/>
    </sheetView>
  </sheetViews>
  <sheetFormatPr baseColWidth="10" defaultRowHeight="14.5"/>
  <cols>
    <col min="2" max="2" width="30.54296875" customWidth="1"/>
    <col min="4" max="7" width="15.54296875" customWidth="1"/>
  </cols>
  <sheetData>
    <row r="2" spans="2:9">
      <c r="B2" s="808" t="s">
        <v>48</v>
      </c>
      <c r="C2" s="809"/>
      <c r="D2" s="809"/>
      <c r="E2" s="809"/>
      <c r="F2" s="809"/>
      <c r="G2" s="809"/>
      <c r="H2" s="809"/>
      <c r="I2" s="810"/>
    </row>
    <row r="4" spans="2:9" ht="26">
      <c r="B4" s="14" t="s">
        <v>47</v>
      </c>
      <c r="D4" s="17" t="s">
        <v>52</v>
      </c>
      <c r="E4" s="17" t="s">
        <v>52</v>
      </c>
      <c r="F4" s="17" t="s">
        <v>52</v>
      </c>
      <c r="G4" s="17" t="s">
        <v>52</v>
      </c>
    </row>
    <row r="5" spans="2:9" ht="14.9" customHeight="1">
      <c r="B5" s="15" t="s">
        <v>45</v>
      </c>
      <c r="D5" s="17">
        <v>1</v>
      </c>
      <c r="E5" s="17">
        <v>1</v>
      </c>
      <c r="F5" s="17">
        <v>1</v>
      </c>
      <c r="G5" s="17">
        <v>1</v>
      </c>
    </row>
    <row r="6" spans="2:9">
      <c r="B6" s="15" t="s">
        <v>46</v>
      </c>
      <c r="D6" s="17"/>
      <c r="E6" s="17">
        <v>2</v>
      </c>
      <c r="F6" s="17">
        <v>2</v>
      </c>
      <c r="G6" s="17">
        <v>2</v>
      </c>
    </row>
    <row r="7" spans="2:9">
      <c r="B7" s="16"/>
      <c r="D7" s="7"/>
      <c r="E7" s="17"/>
      <c r="F7" s="17">
        <v>3</v>
      </c>
      <c r="G7" s="17">
        <v>3</v>
      </c>
    </row>
    <row r="8" spans="2:9">
      <c r="D8" s="7"/>
      <c r="E8" s="7"/>
      <c r="F8" s="17"/>
      <c r="G8" s="17">
        <v>4</v>
      </c>
    </row>
    <row r="9" spans="2:9">
      <c r="D9" s="7"/>
      <c r="E9" s="7"/>
      <c r="F9" s="7"/>
      <c r="G9" s="17"/>
    </row>
    <row r="10" spans="2:9">
      <c r="B10" t="s">
        <v>156</v>
      </c>
    </row>
    <row r="11" spans="2:9">
      <c r="B11" t="s">
        <v>157</v>
      </c>
    </row>
    <row r="12" spans="2:9">
      <c r="B12" t="s">
        <v>158</v>
      </c>
    </row>
  </sheetData>
  <mergeCells count="1">
    <mergeCell ref="B2:I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90C1149-CBCB-4982-BE50-6BA8CA5A474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4</vt:i4>
      </vt:variant>
    </vt:vector>
  </HeadingPairs>
  <TitlesOfParts>
    <vt:vector size="11" baseType="lpstr">
      <vt:lpstr>Instructions (grille)</vt:lpstr>
      <vt:lpstr>ID de l'usager</vt:lpstr>
      <vt:lpstr>Grille de services RPA</vt:lpstr>
      <vt:lpstr>Entente</vt:lpstr>
      <vt:lpstr>Formulaire d'intensification</vt:lpstr>
      <vt:lpstr>MENU - DI</vt:lpstr>
      <vt:lpstr>Liste déroulante</vt:lpstr>
      <vt:lpstr>'Grille de services RPA'!Impression_des_titres</vt:lpstr>
      <vt:lpstr>Entente!Zone_d_impression</vt:lpstr>
      <vt:lpstr>'Formulaire d''intensification'!Zone_d_impression</vt:lpstr>
      <vt:lpstr>'Grille de services RPA'!Zone_d_impression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Marie-Noëlle Laforte</dc:creator>
  <cp:lastModifiedBy>Doho Nessemon Christian Borel</cp:lastModifiedBy>
  <cp:lastPrinted>2026-02-24T16:04:06Z</cp:lastPrinted>
  <dcterms:created xsi:type="dcterms:W3CDTF">2024-04-24T19:23:59Z</dcterms:created>
  <dcterms:modified xsi:type="dcterms:W3CDTF">2026-09-18T19:33:24Z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d8d5d-78e2-4a62-9fcd-016eb5e4c57c_Enabled">
    <vt:lpwstr>true</vt:lpwstr>
  </property>
  <property fmtid="{D5CDD505-2E9C-101B-9397-08002B2CF9AE}" pid="3" name="MSIP_Label_6a7d8d5d-78e2-4a62-9fcd-016eb5e4c57c_SetDate">
    <vt:lpwstr>2024-04-24T20:18:48Z</vt:lpwstr>
  </property>
  <property fmtid="{D5CDD505-2E9C-101B-9397-08002B2CF9AE}" pid="4" name="MSIP_Label_6a7d8d5d-78e2-4a62-9fcd-016eb5e4c57c_Method">
    <vt:lpwstr>Standard</vt:lpwstr>
  </property>
  <property fmtid="{D5CDD505-2E9C-101B-9397-08002B2CF9AE}" pid="5" name="MSIP_Label_6a7d8d5d-78e2-4a62-9fcd-016eb5e4c57c_Name">
    <vt:lpwstr>Général</vt:lpwstr>
  </property>
  <property fmtid="{D5CDD505-2E9C-101B-9397-08002B2CF9AE}" pid="6" name="MSIP_Label_6a7d8d5d-78e2-4a62-9fcd-016eb5e4c57c_SiteId">
    <vt:lpwstr>06e1fe28-5f8b-4075-bf6c-ae24be1a7992</vt:lpwstr>
  </property>
  <property fmtid="{D5CDD505-2E9C-101B-9397-08002B2CF9AE}" pid="7" name="MSIP_Label_6a7d8d5d-78e2-4a62-9fcd-016eb5e4c57c_ActionId">
    <vt:lpwstr>9ea74127-708f-46ac-a6ed-94f6ed77a36a</vt:lpwstr>
  </property>
  <property fmtid="{D5CDD505-2E9C-101B-9397-08002B2CF9AE}" pid="8" name="MSIP_Label_6a7d8d5d-78e2-4a62-9fcd-016eb5e4c57c_ContentBits">
    <vt:lpwstr>0</vt:lpwstr>
  </property>
</Properties>
</file>